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T:\JUAN XXIII\PROG INCLUSION\S EM + GJ 2026\1. ANEXOS\ANEXOS EM\"/>
    </mc:Choice>
  </mc:AlternateContent>
  <bookViews>
    <workbookView xWindow="240" yWindow="96" windowWidth="20112" windowHeight="6732" tabRatio="693"/>
  </bookViews>
  <sheets>
    <sheet name="INSTRUCCIONES" sheetId="2" r:id="rId1"/>
    <sheet name="ÁREA MEJORA COMPETENCIAL" sheetId="13" r:id="rId2"/>
    <sheet name="ÁREA ACOMPAÑAMIENTO INT TÉC" sheetId="21" r:id="rId3"/>
    <sheet name="ÁREA COMPLEMENTARIA" sheetId="24" r:id="rId4"/>
    <sheet name="RESULTADOS" sheetId="25" r:id="rId5"/>
  </sheets>
  <definedNames>
    <definedName name="_xlnm._FilterDatabase" localSheetId="2" hidden="1">'ÁREA ACOMPAÑAMIENTO INT TÉC'!$B$9:$F$9</definedName>
    <definedName name="_xlnm._FilterDatabase" localSheetId="3" hidden="1">'ÁREA COMPLEMENTARIA'!$B$9:$F$162</definedName>
    <definedName name="_xlnm._FilterDatabase" localSheetId="1" hidden="1">'ÁREA MEJORA COMPETENCIAL'!$B$9:$Y$171</definedName>
    <definedName name="_xlnm._FilterDatabase" localSheetId="4" hidden="1">RESULTADOS!$B$9:$F$162</definedName>
  </definedNames>
  <calcPr calcId="152511"/>
</workbook>
</file>

<file path=xl/calcChain.xml><?xml version="1.0" encoding="utf-8"?>
<calcChain xmlns="http://schemas.openxmlformats.org/spreadsheetml/2006/main">
  <c r="AB19" i="25" l="1"/>
  <c r="AB20" i="25"/>
  <c r="AB21" i="25"/>
  <c r="AB22" i="25"/>
  <c r="AB23" i="25"/>
  <c r="AB24" i="25"/>
  <c r="AB25" i="25"/>
  <c r="AB26" i="25"/>
  <c r="AB27" i="25"/>
  <c r="AB28" i="25"/>
  <c r="AB29" i="25"/>
  <c r="AB30" i="25"/>
  <c r="AB31" i="25"/>
  <c r="AB32" i="25"/>
  <c r="AB33" i="25"/>
  <c r="AB34" i="25"/>
  <c r="AB35" i="25"/>
  <c r="AB36" i="25"/>
  <c r="AB37" i="25"/>
  <c r="AB38" i="25"/>
  <c r="AB39" i="25"/>
  <c r="AB40" i="25"/>
  <c r="AB41" i="25"/>
  <c r="AB42" i="25"/>
  <c r="AB43" i="25"/>
  <c r="AB44" i="25"/>
  <c r="AB45" i="25"/>
  <c r="AB46" i="25"/>
  <c r="AB47" i="25"/>
  <c r="AB48" i="25"/>
  <c r="AB49" i="25"/>
  <c r="AB50" i="25"/>
  <c r="AB51" i="25"/>
  <c r="AB52" i="25"/>
  <c r="AB53" i="25"/>
  <c r="AB54" i="25"/>
  <c r="AB55" i="25"/>
  <c r="AB56" i="25"/>
  <c r="AB57" i="25"/>
  <c r="AB58" i="25"/>
  <c r="AB59" i="25"/>
  <c r="AB60" i="25"/>
  <c r="AB61" i="25"/>
  <c r="AB62" i="25"/>
  <c r="AB63" i="25"/>
  <c r="AB64" i="25"/>
  <c r="AB65" i="25"/>
  <c r="AB66" i="25"/>
  <c r="AB67" i="25"/>
  <c r="AB68" i="25"/>
  <c r="AB69" i="25"/>
  <c r="AB70" i="25"/>
  <c r="AB71" i="25"/>
  <c r="AB72" i="25"/>
  <c r="AB73" i="25"/>
  <c r="AB74" i="25"/>
  <c r="AB75" i="25"/>
  <c r="AB76" i="25"/>
  <c r="AB77" i="25"/>
  <c r="AB78" i="25"/>
  <c r="AB79" i="25"/>
  <c r="AB80" i="25"/>
  <c r="AB81" i="25"/>
  <c r="AB82" i="25"/>
  <c r="AB83" i="25"/>
  <c r="AB84" i="25"/>
  <c r="AB85" i="25"/>
  <c r="AB86" i="25"/>
  <c r="AB87" i="25"/>
  <c r="AB88" i="25"/>
  <c r="AB89" i="25"/>
  <c r="AB90" i="25"/>
  <c r="AB91" i="25"/>
  <c r="AB92" i="25"/>
  <c r="AB93" i="25"/>
  <c r="AB94" i="25"/>
  <c r="AB95" i="25"/>
  <c r="AB96" i="25"/>
  <c r="AB97" i="25"/>
  <c r="AB98" i="25"/>
  <c r="AB99" i="25"/>
  <c r="AB100" i="25"/>
  <c r="AB101" i="25"/>
  <c r="AB102" i="25"/>
  <c r="AB103" i="25"/>
  <c r="AB104" i="25"/>
  <c r="AB105" i="25"/>
  <c r="AB106" i="25"/>
  <c r="AB107" i="25"/>
  <c r="AB108" i="25"/>
  <c r="AB109" i="25"/>
  <c r="AB110" i="25"/>
  <c r="AB111" i="25"/>
  <c r="AB112" i="25"/>
  <c r="AB113" i="25"/>
  <c r="AB114" i="25"/>
  <c r="AB115" i="25"/>
  <c r="AB116" i="25"/>
  <c r="AB117" i="25"/>
  <c r="AB118" i="25"/>
  <c r="AB119" i="25"/>
  <c r="AB120" i="25"/>
  <c r="AB121" i="25"/>
  <c r="AB122" i="25"/>
  <c r="AB123" i="25"/>
  <c r="AB124" i="25"/>
  <c r="AB125" i="25"/>
  <c r="AB126" i="25"/>
  <c r="AB127" i="25"/>
  <c r="AB128" i="25"/>
  <c r="AB129" i="25"/>
  <c r="AB130" i="25"/>
  <c r="AB131" i="25"/>
  <c r="AB132" i="25"/>
  <c r="AB133" i="25"/>
  <c r="AB134" i="25"/>
  <c r="AB135" i="25"/>
  <c r="AB136" i="25"/>
  <c r="AB137" i="25"/>
  <c r="AB138" i="25"/>
  <c r="AB139" i="25"/>
  <c r="AB140" i="25"/>
  <c r="AB141" i="25"/>
  <c r="AB142" i="25"/>
  <c r="AB143" i="25"/>
  <c r="AB144" i="25"/>
  <c r="AB145" i="25"/>
  <c r="AB146" i="25"/>
  <c r="AB147" i="25"/>
  <c r="AB148" i="25"/>
  <c r="AB149" i="25"/>
  <c r="AB150" i="25"/>
  <c r="AB151" i="25"/>
  <c r="AB152" i="25"/>
  <c r="AB153" i="25"/>
  <c r="AB154" i="25"/>
  <c r="AB155" i="25"/>
  <c r="AB156" i="25"/>
  <c r="AB157" i="25"/>
  <c r="AB158" i="25"/>
  <c r="AB159" i="25"/>
  <c r="AB160" i="25"/>
  <c r="AB161" i="25"/>
  <c r="AB162" i="25"/>
  <c r="H19" i="25" l="1"/>
  <c r="J19" i="25"/>
  <c r="L19" i="25"/>
  <c r="H20" i="25"/>
  <c r="J20" i="25"/>
  <c r="L20" i="25"/>
  <c r="H21" i="25"/>
  <c r="J21" i="25"/>
  <c r="L21" i="25"/>
  <c r="H22" i="25"/>
  <c r="I22" i="25"/>
  <c r="J22" i="25"/>
  <c r="K22" i="25"/>
  <c r="L22" i="25"/>
  <c r="M22" i="25"/>
  <c r="H23" i="25"/>
  <c r="I23" i="25"/>
  <c r="J23" i="25"/>
  <c r="K23" i="25"/>
  <c r="L23" i="25"/>
  <c r="M23" i="25"/>
  <c r="H24" i="25"/>
  <c r="I24" i="25"/>
  <c r="J24" i="25"/>
  <c r="K24" i="25"/>
  <c r="L24" i="25"/>
  <c r="M24" i="25"/>
  <c r="H25" i="25"/>
  <c r="I25" i="25"/>
  <c r="J25" i="25"/>
  <c r="K25" i="25"/>
  <c r="L25" i="25"/>
  <c r="M25" i="25"/>
  <c r="H26" i="25"/>
  <c r="I26" i="25"/>
  <c r="J26" i="25"/>
  <c r="K26" i="25"/>
  <c r="L26" i="25"/>
  <c r="M26" i="25"/>
  <c r="H27" i="25"/>
  <c r="I27" i="25"/>
  <c r="J27" i="25"/>
  <c r="K27" i="25"/>
  <c r="L27" i="25"/>
  <c r="M27" i="25"/>
  <c r="H28" i="25"/>
  <c r="I28" i="25"/>
  <c r="J28" i="25"/>
  <c r="K28" i="25"/>
  <c r="L28" i="25"/>
  <c r="M28" i="25"/>
  <c r="H29" i="25"/>
  <c r="I29" i="25"/>
  <c r="J29" i="25"/>
  <c r="K29" i="25"/>
  <c r="L29" i="25"/>
  <c r="M29" i="25"/>
  <c r="H30" i="25"/>
  <c r="I30" i="25"/>
  <c r="J30" i="25"/>
  <c r="K30" i="25"/>
  <c r="L30" i="25"/>
  <c r="M30" i="25"/>
  <c r="H31" i="25"/>
  <c r="I31" i="25"/>
  <c r="J31" i="25"/>
  <c r="K31" i="25"/>
  <c r="L31" i="25"/>
  <c r="M31" i="25"/>
  <c r="H32" i="25"/>
  <c r="I32" i="25"/>
  <c r="J32" i="25"/>
  <c r="K32" i="25"/>
  <c r="L32" i="25"/>
  <c r="M32" i="25"/>
  <c r="H33" i="25"/>
  <c r="I33" i="25"/>
  <c r="J33" i="25"/>
  <c r="K33" i="25"/>
  <c r="L33" i="25"/>
  <c r="M33" i="25"/>
  <c r="H34" i="25"/>
  <c r="I34" i="25"/>
  <c r="J34" i="25"/>
  <c r="K34" i="25"/>
  <c r="L34" i="25"/>
  <c r="M34" i="25"/>
  <c r="H35" i="25"/>
  <c r="I35" i="25"/>
  <c r="J35" i="25"/>
  <c r="K35" i="25"/>
  <c r="L35" i="25"/>
  <c r="M35" i="25"/>
  <c r="H36" i="25"/>
  <c r="I36" i="25"/>
  <c r="J36" i="25"/>
  <c r="K36" i="25"/>
  <c r="L36" i="25"/>
  <c r="M36" i="25"/>
  <c r="H37" i="25"/>
  <c r="I37" i="25"/>
  <c r="J37" i="25"/>
  <c r="K37" i="25"/>
  <c r="L37" i="25"/>
  <c r="M37" i="25"/>
  <c r="H38" i="25"/>
  <c r="I38" i="25"/>
  <c r="J38" i="25"/>
  <c r="K38" i="25"/>
  <c r="L38" i="25"/>
  <c r="M38" i="25"/>
  <c r="H39" i="25"/>
  <c r="I39" i="25"/>
  <c r="J39" i="25"/>
  <c r="K39" i="25"/>
  <c r="L39" i="25"/>
  <c r="M39" i="25"/>
  <c r="H40" i="25"/>
  <c r="I40" i="25"/>
  <c r="J40" i="25"/>
  <c r="K40" i="25"/>
  <c r="L40" i="25"/>
  <c r="M40" i="25"/>
  <c r="H41" i="25"/>
  <c r="I41" i="25"/>
  <c r="J41" i="25"/>
  <c r="K41" i="25"/>
  <c r="L41" i="25"/>
  <c r="M41" i="25"/>
  <c r="H42" i="25"/>
  <c r="I42" i="25"/>
  <c r="J42" i="25"/>
  <c r="K42" i="25"/>
  <c r="L42" i="25"/>
  <c r="M42" i="25"/>
  <c r="H43" i="25"/>
  <c r="I43" i="25"/>
  <c r="J43" i="25"/>
  <c r="K43" i="25"/>
  <c r="L43" i="25"/>
  <c r="M43" i="25"/>
  <c r="H44" i="25"/>
  <c r="I44" i="25"/>
  <c r="J44" i="25"/>
  <c r="K44" i="25"/>
  <c r="L44" i="25"/>
  <c r="M44" i="25"/>
  <c r="H45" i="25"/>
  <c r="I45" i="25"/>
  <c r="J45" i="25"/>
  <c r="K45" i="25"/>
  <c r="L45" i="25"/>
  <c r="M45" i="25"/>
  <c r="H46" i="25"/>
  <c r="I46" i="25"/>
  <c r="J46" i="25"/>
  <c r="K46" i="25"/>
  <c r="L46" i="25"/>
  <c r="M46" i="25"/>
  <c r="H47" i="25"/>
  <c r="I47" i="25"/>
  <c r="J47" i="25"/>
  <c r="K47" i="25"/>
  <c r="L47" i="25"/>
  <c r="M47" i="25"/>
  <c r="H48" i="25"/>
  <c r="I48" i="25"/>
  <c r="J48" i="25"/>
  <c r="K48" i="25"/>
  <c r="L48" i="25"/>
  <c r="M48" i="25"/>
  <c r="H49" i="25"/>
  <c r="I49" i="25"/>
  <c r="J49" i="25"/>
  <c r="K49" i="25"/>
  <c r="L49" i="25"/>
  <c r="M49" i="25"/>
  <c r="H50" i="25"/>
  <c r="I50" i="25"/>
  <c r="J50" i="25"/>
  <c r="K50" i="25"/>
  <c r="L50" i="25"/>
  <c r="M50" i="25"/>
  <c r="H51" i="25"/>
  <c r="I51" i="25"/>
  <c r="J51" i="25"/>
  <c r="K51" i="25"/>
  <c r="L51" i="25"/>
  <c r="M51" i="25"/>
  <c r="H52" i="25"/>
  <c r="I52" i="25"/>
  <c r="J52" i="25"/>
  <c r="K52" i="25"/>
  <c r="L52" i="25"/>
  <c r="M52" i="25"/>
  <c r="H53" i="25"/>
  <c r="I53" i="25"/>
  <c r="J53" i="25"/>
  <c r="K53" i="25"/>
  <c r="L53" i="25"/>
  <c r="M53" i="25"/>
  <c r="H54" i="25"/>
  <c r="I54" i="25"/>
  <c r="J54" i="25"/>
  <c r="K54" i="25"/>
  <c r="L54" i="25"/>
  <c r="M54" i="25"/>
  <c r="H55" i="25"/>
  <c r="I55" i="25"/>
  <c r="J55" i="25"/>
  <c r="K55" i="25"/>
  <c r="L55" i="25"/>
  <c r="M55" i="25"/>
  <c r="H56" i="25"/>
  <c r="I56" i="25"/>
  <c r="J56" i="25"/>
  <c r="K56" i="25"/>
  <c r="L56" i="25"/>
  <c r="M56" i="25"/>
  <c r="H57" i="25"/>
  <c r="I57" i="25"/>
  <c r="J57" i="25"/>
  <c r="K57" i="25"/>
  <c r="L57" i="25"/>
  <c r="M57" i="25"/>
  <c r="H58" i="25"/>
  <c r="I58" i="25"/>
  <c r="J58" i="25"/>
  <c r="K58" i="25"/>
  <c r="L58" i="25"/>
  <c r="M58" i="25"/>
  <c r="H59" i="25"/>
  <c r="I59" i="25"/>
  <c r="J59" i="25"/>
  <c r="K59" i="25"/>
  <c r="L59" i="25"/>
  <c r="M59" i="25"/>
  <c r="H60" i="25"/>
  <c r="I60" i="25"/>
  <c r="J60" i="25"/>
  <c r="K60" i="25"/>
  <c r="L60" i="25"/>
  <c r="M60" i="25"/>
  <c r="H61" i="25"/>
  <c r="I61" i="25"/>
  <c r="J61" i="25"/>
  <c r="K61" i="25"/>
  <c r="L61" i="25"/>
  <c r="M61" i="25"/>
  <c r="H62" i="25"/>
  <c r="I62" i="25"/>
  <c r="J62" i="25"/>
  <c r="K62" i="25"/>
  <c r="L62" i="25"/>
  <c r="M62" i="25"/>
  <c r="H63" i="25"/>
  <c r="I63" i="25"/>
  <c r="J63" i="25"/>
  <c r="K63" i="25"/>
  <c r="L63" i="25"/>
  <c r="M63" i="25"/>
  <c r="H64" i="25"/>
  <c r="I64" i="25"/>
  <c r="J64" i="25"/>
  <c r="K64" i="25"/>
  <c r="L64" i="25"/>
  <c r="M64" i="25"/>
  <c r="H65" i="25"/>
  <c r="I65" i="25"/>
  <c r="J65" i="25"/>
  <c r="K65" i="25"/>
  <c r="L65" i="25"/>
  <c r="M65" i="25"/>
  <c r="H66" i="25"/>
  <c r="I66" i="25"/>
  <c r="J66" i="25"/>
  <c r="K66" i="25"/>
  <c r="L66" i="25"/>
  <c r="M66" i="25"/>
  <c r="H67" i="25"/>
  <c r="I67" i="25"/>
  <c r="J67" i="25"/>
  <c r="K67" i="25"/>
  <c r="L67" i="25"/>
  <c r="M67" i="25"/>
  <c r="H68" i="25"/>
  <c r="I68" i="25"/>
  <c r="J68" i="25"/>
  <c r="K68" i="25"/>
  <c r="L68" i="25"/>
  <c r="M68" i="25"/>
  <c r="H69" i="25"/>
  <c r="I69" i="25"/>
  <c r="J69" i="25"/>
  <c r="K69" i="25"/>
  <c r="L69" i="25"/>
  <c r="M69" i="25"/>
  <c r="H70" i="25"/>
  <c r="I70" i="25"/>
  <c r="J70" i="25"/>
  <c r="K70" i="25"/>
  <c r="L70" i="25"/>
  <c r="M70" i="25"/>
  <c r="H71" i="25"/>
  <c r="I71" i="25"/>
  <c r="J71" i="25"/>
  <c r="K71" i="25"/>
  <c r="L71" i="25"/>
  <c r="M71" i="25"/>
  <c r="H72" i="25"/>
  <c r="I72" i="25"/>
  <c r="J72" i="25"/>
  <c r="K72" i="25"/>
  <c r="L72" i="25"/>
  <c r="M72" i="25"/>
  <c r="H73" i="25"/>
  <c r="I73" i="25"/>
  <c r="J73" i="25"/>
  <c r="K73" i="25"/>
  <c r="L73" i="25"/>
  <c r="M73" i="25"/>
  <c r="H74" i="25"/>
  <c r="I74" i="25"/>
  <c r="J74" i="25"/>
  <c r="K74" i="25"/>
  <c r="L74" i="25"/>
  <c r="M74" i="25"/>
  <c r="H75" i="25"/>
  <c r="I75" i="25"/>
  <c r="J75" i="25"/>
  <c r="K75" i="25"/>
  <c r="L75" i="25"/>
  <c r="M75" i="25"/>
  <c r="H76" i="25"/>
  <c r="I76" i="25"/>
  <c r="J76" i="25"/>
  <c r="K76" i="25"/>
  <c r="L76" i="25"/>
  <c r="M76" i="25"/>
  <c r="H77" i="25"/>
  <c r="I77" i="25"/>
  <c r="J77" i="25"/>
  <c r="K77" i="25"/>
  <c r="L77" i="25"/>
  <c r="M77" i="25"/>
  <c r="H78" i="25"/>
  <c r="I78" i="25"/>
  <c r="J78" i="25"/>
  <c r="K78" i="25"/>
  <c r="L78" i="25"/>
  <c r="M78" i="25"/>
  <c r="H79" i="25"/>
  <c r="I79" i="25"/>
  <c r="J79" i="25"/>
  <c r="K79" i="25"/>
  <c r="L79" i="25"/>
  <c r="M79" i="25"/>
  <c r="H80" i="25"/>
  <c r="I80" i="25"/>
  <c r="J80" i="25"/>
  <c r="K80" i="25"/>
  <c r="L80" i="25"/>
  <c r="M80" i="25"/>
  <c r="H81" i="25"/>
  <c r="I81" i="25"/>
  <c r="J81" i="25"/>
  <c r="K81" i="25"/>
  <c r="L81" i="25"/>
  <c r="M81" i="25"/>
  <c r="H82" i="25"/>
  <c r="I82" i="25"/>
  <c r="J82" i="25"/>
  <c r="K82" i="25"/>
  <c r="L82" i="25"/>
  <c r="M82" i="25"/>
  <c r="H83" i="25"/>
  <c r="I83" i="25"/>
  <c r="J83" i="25"/>
  <c r="K83" i="25"/>
  <c r="L83" i="25"/>
  <c r="M83" i="25"/>
  <c r="H84" i="25"/>
  <c r="I84" i="25"/>
  <c r="J84" i="25"/>
  <c r="K84" i="25"/>
  <c r="L84" i="25"/>
  <c r="M84" i="25"/>
  <c r="H85" i="25"/>
  <c r="I85" i="25"/>
  <c r="J85" i="25"/>
  <c r="K85" i="25"/>
  <c r="L85" i="25"/>
  <c r="M85" i="25"/>
  <c r="H86" i="25"/>
  <c r="I86" i="25"/>
  <c r="J86" i="25"/>
  <c r="K86" i="25"/>
  <c r="L86" i="25"/>
  <c r="M86" i="25"/>
  <c r="H87" i="25"/>
  <c r="I87" i="25"/>
  <c r="J87" i="25"/>
  <c r="K87" i="25"/>
  <c r="L87" i="25"/>
  <c r="M87" i="25"/>
  <c r="H88" i="25"/>
  <c r="I88" i="25"/>
  <c r="J88" i="25"/>
  <c r="K88" i="25"/>
  <c r="L88" i="25"/>
  <c r="M88" i="25"/>
  <c r="H89" i="25"/>
  <c r="I89" i="25"/>
  <c r="J89" i="25"/>
  <c r="K89" i="25"/>
  <c r="L89" i="25"/>
  <c r="M89" i="25"/>
  <c r="H90" i="25"/>
  <c r="I90" i="25"/>
  <c r="J90" i="25"/>
  <c r="K90" i="25"/>
  <c r="L90" i="25"/>
  <c r="M90" i="25"/>
  <c r="H91" i="25"/>
  <c r="I91" i="25"/>
  <c r="J91" i="25"/>
  <c r="K91" i="25"/>
  <c r="L91" i="25"/>
  <c r="M91" i="25"/>
  <c r="H92" i="25"/>
  <c r="I92" i="25"/>
  <c r="J92" i="25"/>
  <c r="K92" i="25"/>
  <c r="L92" i="25"/>
  <c r="M92" i="25"/>
  <c r="H93" i="25"/>
  <c r="I93" i="25"/>
  <c r="J93" i="25"/>
  <c r="K93" i="25"/>
  <c r="L93" i="25"/>
  <c r="M93" i="25"/>
  <c r="H94" i="25"/>
  <c r="I94" i="25"/>
  <c r="J94" i="25"/>
  <c r="K94" i="25"/>
  <c r="L94" i="25"/>
  <c r="M94" i="25"/>
  <c r="H95" i="25"/>
  <c r="I95" i="25"/>
  <c r="J95" i="25"/>
  <c r="K95" i="25"/>
  <c r="L95" i="25"/>
  <c r="M95" i="25"/>
  <c r="H96" i="25"/>
  <c r="I96" i="25"/>
  <c r="J96" i="25"/>
  <c r="K96" i="25"/>
  <c r="L96" i="25"/>
  <c r="M96" i="25"/>
  <c r="H97" i="25"/>
  <c r="I97" i="25"/>
  <c r="J97" i="25"/>
  <c r="K97" i="25"/>
  <c r="L97" i="25"/>
  <c r="M97" i="25"/>
  <c r="H98" i="25"/>
  <c r="I98" i="25"/>
  <c r="J98" i="25"/>
  <c r="K98" i="25"/>
  <c r="L98" i="25"/>
  <c r="M98" i="25"/>
  <c r="H99" i="25"/>
  <c r="I99" i="25"/>
  <c r="J99" i="25"/>
  <c r="K99" i="25"/>
  <c r="L99" i="25"/>
  <c r="M99" i="25"/>
  <c r="H100" i="25"/>
  <c r="I100" i="25"/>
  <c r="J100" i="25"/>
  <c r="K100" i="25"/>
  <c r="L100" i="25"/>
  <c r="M100" i="25"/>
  <c r="H101" i="25"/>
  <c r="I101" i="25"/>
  <c r="J101" i="25"/>
  <c r="K101" i="25"/>
  <c r="L101" i="25"/>
  <c r="M101" i="25"/>
  <c r="H102" i="25"/>
  <c r="I102" i="25"/>
  <c r="J102" i="25"/>
  <c r="K102" i="25"/>
  <c r="L102" i="25"/>
  <c r="M102" i="25"/>
  <c r="H103" i="25"/>
  <c r="I103" i="25"/>
  <c r="J103" i="25"/>
  <c r="K103" i="25"/>
  <c r="L103" i="25"/>
  <c r="M103" i="25"/>
  <c r="H104" i="25"/>
  <c r="I104" i="25"/>
  <c r="J104" i="25"/>
  <c r="K104" i="25"/>
  <c r="L104" i="25"/>
  <c r="M104" i="25"/>
  <c r="H105" i="25"/>
  <c r="I105" i="25"/>
  <c r="J105" i="25"/>
  <c r="K105" i="25"/>
  <c r="L105" i="25"/>
  <c r="M105" i="25"/>
  <c r="H106" i="25"/>
  <c r="I106" i="25"/>
  <c r="J106" i="25"/>
  <c r="K106" i="25"/>
  <c r="L106" i="25"/>
  <c r="M106" i="25"/>
  <c r="H107" i="25"/>
  <c r="I107" i="25"/>
  <c r="J107" i="25"/>
  <c r="K107" i="25"/>
  <c r="L107" i="25"/>
  <c r="M107" i="25"/>
  <c r="H108" i="25"/>
  <c r="I108" i="25"/>
  <c r="J108" i="25"/>
  <c r="K108" i="25"/>
  <c r="L108" i="25"/>
  <c r="M108" i="25"/>
  <c r="H109" i="25"/>
  <c r="I109" i="25"/>
  <c r="J109" i="25"/>
  <c r="K109" i="25"/>
  <c r="L109" i="25"/>
  <c r="M109" i="25"/>
  <c r="H110" i="25"/>
  <c r="I110" i="25"/>
  <c r="J110" i="25"/>
  <c r="K110" i="25"/>
  <c r="L110" i="25"/>
  <c r="M110" i="25"/>
  <c r="H111" i="25"/>
  <c r="I111" i="25"/>
  <c r="J111" i="25"/>
  <c r="K111" i="25"/>
  <c r="L111" i="25"/>
  <c r="M111" i="25"/>
  <c r="H112" i="25"/>
  <c r="I112" i="25"/>
  <c r="J112" i="25"/>
  <c r="K112" i="25"/>
  <c r="L112" i="25"/>
  <c r="M112" i="25"/>
  <c r="H113" i="25"/>
  <c r="I113" i="25"/>
  <c r="J113" i="25"/>
  <c r="K113" i="25"/>
  <c r="L113" i="25"/>
  <c r="M113" i="25"/>
  <c r="H114" i="25"/>
  <c r="I114" i="25"/>
  <c r="J114" i="25"/>
  <c r="K114" i="25"/>
  <c r="L114" i="25"/>
  <c r="M114" i="25"/>
  <c r="H115" i="25"/>
  <c r="I115" i="25"/>
  <c r="J115" i="25"/>
  <c r="K115" i="25"/>
  <c r="L115" i="25"/>
  <c r="M115" i="25"/>
  <c r="H116" i="25"/>
  <c r="I116" i="25"/>
  <c r="J116" i="25"/>
  <c r="K116" i="25"/>
  <c r="L116" i="25"/>
  <c r="M116" i="25"/>
  <c r="H117" i="25"/>
  <c r="I117" i="25"/>
  <c r="J117" i="25"/>
  <c r="K117" i="25"/>
  <c r="L117" i="25"/>
  <c r="M117" i="25"/>
  <c r="H118" i="25"/>
  <c r="I118" i="25"/>
  <c r="J118" i="25"/>
  <c r="K118" i="25"/>
  <c r="L118" i="25"/>
  <c r="M118" i="25"/>
  <c r="H119" i="25"/>
  <c r="I119" i="25"/>
  <c r="J119" i="25"/>
  <c r="K119" i="25"/>
  <c r="L119" i="25"/>
  <c r="M119" i="25"/>
  <c r="H120" i="25"/>
  <c r="I120" i="25"/>
  <c r="J120" i="25"/>
  <c r="K120" i="25"/>
  <c r="L120" i="25"/>
  <c r="M120" i="25"/>
  <c r="H121" i="25"/>
  <c r="I121" i="25"/>
  <c r="J121" i="25"/>
  <c r="K121" i="25"/>
  <c r="L121" i="25"/>
  <c r="M121" i="25"/>
  <c r="H122" i="25"/>
  <c r="I122" i="25"/>
  <c r="J122" i="25"/>
  <c r="K122" i="25"/>
  <c r="L122" i="25"/>
  <c r="M122" i="25"/>
  <c r="H123" i="25"/>
  <c r="I123" i="25"/>
  <c r="J123" i="25"/>
  <c r="K123" i="25"/>
  <c r="L123" i="25"/>
  <c r="M123" i="25"/>
  <c r="H124" i="25"/>
  <c r="I124" i="25"/>
  <c r="J124" i="25"/>
  <c r="K124" i="25"/>
  <c r="L124" i="25"/>
  <c r="M124" i="25"/>
  <c r="H125" i="25"/>
  <c r="I125" i="25"/>
  <c r="J125" i="25"/>
  <c r="K125" i="25"/>
  <c r="L125" i="25"/>
  <c r="M125" i="25"/>
  <c r="H126" i="25"/>
  <c r="I126" i="25"/>
  <c r="J126" i="25"/>
  <c r="K126" i="25"/>
  <c r="L126" i="25"/>
  <c r="M126" i="25"/>
  <c r="H127" i="25"/>
  <c r="I127" i="25"/>
  <c r="J127" i="25"/>
  <c r="K127" i="25"/>
  <c r="L127" i="25"/>
  <c r="M127" i="25"/>
  <c r="H128" i="25"/>
  <c r="I128" i="25"/>
  <c r="J128" i="25"/>
  <c r="K128" i="25"/>
  <c r="L128" i="25"/>
  <c r="M128" i="25"/>
  <c r="H129" i="25"/>
  <c r="I129" i="25"/>
  <c r="J129" i="25"/>
  <c r="K129" i="25"/>
  <c r="L129" i="25"/>
  <c r="M129" i="25"/>
  <c r="H130" i="25"/>
  <c r="I130" i="25"/>
  <c r="J130" i="25"/>
  <c r="K130" i="25"/>
  <c r="L130" i="25"/>
  <c r="M130" i="25"/>
  <c r="H131" i="25"/>
  <c r="I131" i="25"/>
  <c r="J131" i="25"/>
  <c r="K131" i="25"/>
  <c r="L131" i="25"/>
  <c r="M131" i="25"/>
  <c r="H132" i="25"/>
  <c r="I132" i="25"/>
  <c r="J132" i="25"/>
  <c r="K132" i="25"/>
  <c r="L132" i="25"/>
  <c r="M132" i="25"/>
  <c r="H133" i="25"/>
  <c r="I133" i="25"/>
  <c r="J133" i="25"/>
  <c r="K133" i="25"/>
  <c r="L133" i="25"/>
  <c r="M133" i="25"/>
  <c r="H134" i="25"/>
  <c r="I134" i="25"/>
  <c r="J134" i="25"/>
  <c r="K134" i="25"/>
  <c r="L134" i="25"/>
  <c r="M134" i="25"/>
  <c r="H135" i="25"/>
  <c r="I135" i="25"/>
  <c r="J135" i="25"/>
  <c r="K135" i="25"/>
  <c r="L135" i="25"/>
  <c r="M135" i="25"/>
  <c r="H136" i="25"/>
  <c r="I136" i="25"/>
  <c r="J136" i="25"/>
  <c r="K136" i="25"/>
  <c r="L136" i="25"/>
  <c r="M136" i="25"/>
  <c r="H137" i="25"/>
  <c r="I137" i="25"/>
  <c r="J137" i="25"/>
  <c r="K137" i="25"/>
  <c r="L137" i="25"/>
  <c r="M137" i="25"/>
  <c r="H138" i="25"/>
  <c r="I138" i="25"/>
  <c r="J138" i="25"/>
  <c r="K138" i="25"/>
  <c r="L138" i="25"/>
  <c r="M138" i="25"/>
  <c r="H139" i="25"/>
  <c r="I139" i="25"/>
  <c r="J139" i="25"/>
  <c r="K139" i="25"/>
  <c r="L139" i="25"/>
  <c r="M139" i="25"/>
  <c r="H140" i="25"/>
  <c r="I140" i="25"/>
  <c r="J140" i="25"/>
  <c r="K140" i="25"/>
  <c r="L140" i="25"/>
  <c r="M140" i="25"/>
  <c r="H141" i="25"/>
  <c r="I141" i="25"/>
  <c r="J141" i="25"/>
  <c r="K141" i="25"/>
  <c r="L141" i="25"/>
  <c r="M141" i="25"/>
  <c r="H142" i="25"/>
  <c r="I142" i="25"/>
  <c r="J142" i="25"/>
  <c r="K142" i="25"/>
  <c r="L142" i="25"/>
  <c r="M142" i="25"/>
  <c r="H143" i="25"/>
  <c r="I143" i="25"/>
  <c r="J143" i="25"/>
  <c r="K143" i="25"/>
  <c r="L143" i="25"/>
  <c r="M143" i="25"/>
  <c r="H144" i="25"/>
  <c r="I144" i="25"/>
  <c r="J144" i="25"/>
  <c r="K144" i="25"/>
  <c r="L144" i="25"/>
  <c r="M144" i="25"/>
  <c r="H145" i="25"/>
  <c r="I145" i="25"/>
  <c r="J145" i="25"/>
  <c r="K145" i="25"/>
  <c r="L145" i="25"/>
  <c r="M145" i="25"/>
  <c r="H146" i="25"/>
  <c r="I146" i="25"/>
  <c r="J146" i="25"/>
  <c r="K146" i="25"/>
  <c r="L146" i="25"/>
  <c r="M146" i="25"/>
  <c r="H147" i="25"/>
  <c r="I147" i="25"/>
  <c r="J147" i="25"/>
  <c r="K147" i="25"/>
  <c r="L147" i="25"/>
  <c r="M147" i="25"/>
  <c r="H148" i="25"/>
  <c r="I148" i="25"/>
  <c r="J148" i="25"/>
  <c r="K148" i="25"/>
  <c r="L148" i="25"/>
  <c r="M148" i="25"/>
  <c r="H149" i="25"/>
  <c r="I149" i="25"/>
  <c r="J149" i="25"/>
  <c r="K149" i="25"/>
  <c r="L149" i="25"/>
  <c r="M149" i="25"/>
  <c r="H150" i="25"/>
  <c r="I150" i="25"/>
  <c r="J150" i="25"/>
  <c r="K150" i="25"/>
  <c r="L150" i="25"/>
  <c r="M150" i="25"/>
  <c r="H151" i="25"/>
  <c r="I151" i="25"/>
  <c r="J151" i="25"/>
  <c r="K151" i="25"/>
  <c r="L151" i="25"/>
  <c r="M151" i="25"/>
  <c r="H152" i="25"/>
  <c r="I152" i="25"/>
  <c r="J152" i="25"/>
  <c r="K152" i="25"/>
  <c r="L152" i="25"/>
  <c r="M152" i="25"/>
  <c r="H153" i="25"/>
  <c r="I153" i="25"/>
  <c r="J153" i="25"/>
  <c r="K153" i="25"/>
  <c r="L153" i="25"/>
  <c r="M153" i="25"/>
  <c r="H154" i="25"/>
  <c r="I154" i="25"/>
  <c r="J154" i="25"/>
  <c r="K154" i="25"/>
  <c r="L154" i="25"/>
  <c r="M154" i="25"/>
  <c r="H155" i="25"/>
  <c r="I155" i="25"/>
  <c r="J155" i="25"/>
  <c r="K155" i="25"/>
  <c r="L155" i="25"/>
  <c r="M155" i="25"/>
  <c r="H156" i="25"/>
  <c r="I156" i="25"/>
  <c r="J156" i="25"/>
  <c r="K156" i="25"/>
  <c r="L156" i="25"/>
  <c r="M156" i="25"/>
  <c r="H157" i="25"/>
  <c r="I157" i="25"/>
  <c r="J157" i="25"/>
  <c r="K157" i="25"/>
  <c r="L157" i="25"/>
  <c r="M157" i="25"/>
  <c r="H158" i="25"/>
  <c r="I158" i="25"/>
  <c r="J158" i="25"/>
  <c r="K158" i="25"/>
  <c r="L158" i="25"/>
  <c r="M158" i="25"/>
  <c r="H159" i="25"/>
  <c r="I159" i="25"/>
  <c r="J159" i="25"/>
  <c r="K159" i="25"/>
  <c r="L159" i="25"/>
  <c r="M159" i="25"/>
  <c r="H160" i="25"/>
  <c r="I160" i="25"/>
  <c r="J160" i="25"/>
  <c r="K160" i="25"/>
  <c r="L160" i="25"/>
  <c r="M160" i="25"/>
  <c r="H161" i="25"/>
  <c r="I161" i="25"/>
  <c r="J161" i="25"/>
  <c r="K161" i="25"/>
  <c r="L161" i="25"/>
  <c r="M161" i="25"/>
  <c r="H162" i="25"/>
  <c r="I162" i="25"/>
  <c r="J162" i="25"/>
  <c r="K162" i="25"/>
  <c r="L162" i="25"/>
  <c r="M162" i="25"/>
  <c r="Z22" i="25"/>
  <c r="Z23" i="25"/>
  <c r="Z24" i="25"/>
  <c r="Z25" i="25"/>
  <c r="Z26" i="25"/>
  <c r="Z27" i="25"/>
  <c r="Z28" i="25"/>
  <c r="Z29" i="25"/>
  <c r="Z30" i="25"/>
  <c r="Z31" i="25"/>
  <c r="Z32" i="25"/>
  <c r="Z33" i="25"/>
  <c r="Z34" i="25"/>
  <c r="Z35" i="25"/>
  <c r="Z36" i="25"/>
  <c r="Z37" i="25"/>
  <c r="Z38" i="25"/>
  <c r="Z39" i="25"/>
  <c r="Z40" i="25"/>
  <c r="Z41" i="25"/>
  <c r="Z42" i="25"/>
  <c r="Z43" i="25"/>
  <c r="Z44" i="25"/>
  <c r="Z45" i="25"/>
  <c r="Z46" i="25"/>
  <c r="Z47" i="25"/>
  <c r="Z48" i="25"/>
  <c r="Z49" i="25"/>
  <c r="Z50" i="25"/>
  <c r="Z51" i="25"/>
  <c r="Z52" i="25"/>
  <c r="Z53" i="25"/>
  <c r="Z54" i="25"/>
  <c r="Z55" i="25"/>
  <c r="Z56" i="25"/>
  <c r="Z57" i="25"/>
  <c r="Z58" i="25"/>
  <c r="Z59" i="25"/>
  <c r="Z60" i="25"/>
  <c r="Z61" i="25"/>
  <c r="Z62" i="25"/>
  <c r="Z63" i="25"/>
  <c r="Z64" i="25"/>
  <c r="Z65" i="25"/>
  <c r="Z66" i="25"/>
  <c r="Z67" i="25"/>
  <c r="Z68" i="25"/>
  <c r="Z69" i="25"/>
  <c r="Z70" i="25"/>
  <c r="Z71" i="25"/>
  <c r="Z72" i="25"/>
  <c r="Z73" i="25"/>
  <c r="Z74" i="25"/>
  <c r="Z75" i="25"/>
  <c r="Z76" i="25"/>
  <c r="Z77" i="25"/>
  <c r="Z78" i="25"/>
  <c r="Z79" i="25"/>
  <c r="Z80" i="25"/>
  <c r="Z81" i="25"/>
  <c r="Z82" i="25"/>
  <c r="Z83" i="25"/>
  <c r="Z84" i="25"/>
  <c r="Z85" i="25"/>
  <c r="Z86" i="25"/>
  <c r="Z87" i="25"/>
  <c r="Z88" i="25"/>
  <c r="Z89" i="25"/>
  <c r="Z90" i="25"/>
  <c r="Z91" i="25"/>
  <c r="Z92" i="25"/>
  <c r="Z93" i="25"/>
  <c r="Z94" i="25"/>
  <c r="Z95" i="25"/>
  <c r="Z96" i="25"/>
  <c r="Z97" i="25"/>
  <c r="Z98" i="25"/>
  <c r="Z99" i="25"/>
  <c r="Z100" i="25"/>
  <c r="Z101" i="25"/>
  <c r="Z102" i="25"/>
  <c r="Z103" i="25"/>
  <c r="Z104" i="25"/>
  <c r="Z105" i="25"/>
  <c r="Z106" i="25"/>
  <c r="Z107" i="25"/>
  <c r="Z108" i="25"/>
  <c r="Z109" i="25"/>
  <c r="Z110" i="25"/>
  <c r="Z111" i="25"/>
  <c r="Z112" i="25"/>
  <c r="Z113" i="25"/>
  <c r="Z114" i="25"/>
  <c r="Z115" i="25"/>
  <c r="Z116" i="25"/>
  <c r="Z117" i="25"/>
  <c r="Z118" i="25"/>
  <c r="Z119" i="25"/>
  <c r="Z120" i="25"/>
  <c r="Z121" i="25"/>
  <c r="Z122" i="25"/>
  <c r="Z123" i="25"/>
  <c r="Z124" i="25"/>
  <c r="Z125" i="25"/>
  <c r="Z126" i="25"/>
  <c r="Z127" i="25"/>
  <c r="Z128" i="25"/>
  <c r="Z129" i="25"/>
  <c r="Z130" i="25"/>
  <c r="Z131" i="25"/>
  <c r="Z132" i="25"/>
  <c r="Z133" i="25"/>
  <c r="Z134" i="25"/>
  <c r="Z135" i="25"/>
  <c r="Z136" i="25"/>
  <c r="Z137" i="25"/>
  <c r="Z138" i="25"/>
  <c r="Z139" i="25"/>
  <c r="Z140" i="25"/>
  <c r="Z141" i="25"/>
  <c r="Z142" i="25"/>
  <c r="Z143" i="25"/>
  <c r="Z144" i="25"/>
  <c r="Z145" i="25"/>
  <c r="Z146" i="25"/>
  <c r="Z147" i="25"/>
  <c r="Z148" i="25"/>
  <c r="Z149" i="25"/>
  <c r="Z150" i="25"/>
  <c r="Z151" i="25"/>
  <c r="Z152" i="25"/>
  <c r="Z153" i="25"/>
  <c r="Z154" i="25"/>
  <c r="Z155" i="25"/>
  <c r="Z156" i="25"/>
  <c r="Z157" i="25"/>
  <c r="Z158" i="25"/>
  <c r="Z159" i="25"/>
  <c r="Z160" i="25"/>
  <c r="Z161" i="25"/>
  <c r="Z162" i="25"/>
  <c r="AC19" i="25"/>
  <c r="AC20" i="25"/>
  <c r="AC21" i="25"/>
  <c r="AC22" i="25"/>
  <c r="AC23" i="25"/>
  <c r="AC24" i="25"/>
  <c r="AC25" i="25"/>
  <c r="AC26" i="25"/>
  <c r="AC27" i="25"/>
  <c r="AC28" i="25"/>
  <c r="AC29" i="25"/>
  <c r="AC30" i="25"/>
  <c r="AC31" i="25"/>
  <c r="AC32" i="25"/>
  <c r="AC33" i="25"/>
  <c r="AC34" i="25"/>
  <c r="AC35" i="25"/>
  <c r="AC36" i="25"/>
  <c r="AC37" i="25"/>
  <c r="AC38" i="25"/>
  <c r="AC39" i="25"/>
  <c r="AC40" i="25"/>
  <c r="AC41" i="25"/>
  <c r="AC42" i="25"/>
  <c r="AC43" i="25"/>
  <c r="AC44" i="25"/>
  <c r="AC45" i="25"/>
  <c r="AC46" i="25"/>
  <c r="AC47" i="25"/>
  <c r="AC48" i="25"/>
  <c r="AC49" i="25"/>
  <c r="AC50" i="25"/>
  <c r="AC51" i="25"/>
  <c r="AC52" i="25"/>
  <c r="AC53" i="25"/>
  <c r="AC54" i="25"/>
  <c r="AC55" i="25"/>
  <c r="AC56" i="25"/>
  <c r="AC57" i="25"/>
  <c r="AC58" i="25"/>
  <c r="AC59" i="25"/>
  <c r="AC60" i="25"/>
  <c r="AC61" i="25"/>
  <c r="AC62" i="25"/>
  <c r="AC63" i="25"/>
  <c r="AC64" i="25"/>
  <c r="AC65" i="25"/>
  <c r="AC66" i="25"/>
  <c r="AC67" i="25"/>
  <c r="AC68" i="25"/>
  <c r="AC69" i="25"/>
  <c r="AC70" i="25"/>
  <c r="AC71" i="25"/>
  <c r="AC72" i="25"/>
  <c r="AC73" i="25"/>
  <c r="AC74" i="25"/>
  <c r="AC75" i="25"/>
  <c r="AC76" i="25"/>
  <c r="AC77" i="25"/>
  <c r="AC78" i="25"/>
  <c r="AC79" i="25"/>
  <c r="AC80" i="25"/>
  <c r="AC81" i="25"/>
  <c r="AC82" i="25"/>
  <c r="AC83" i="25"/>
  <c r="AC84" i="25"/>
  <c r="AC85" i="25"/>
  <c r="AC86" i="25"/>
  <c r="AC87" i="25"/>
  <c r="AC88" i="25"/>
  <c r="AC89" i="25"/>
  <c r="AC90" i="25"/>
  <c r="AC91" i="25"/>
  <c r="AC92" i="25"/>
  <c r="AC93" i="25"/>
  <c r="AC94" i="25"/>
  <c r="AC95" i="25"/>
  <c r="AC96" i="25"/>
  <c r="AC97" i="25"/>
  <c r="AC98" i="25"/>
  <c r="AC99" i="25"/>
  <c r="AC100" i="25"/>
  <c r="AC101" i="25"/>
  <c r="AC102" i="25"/>
  <c r="AC103" i="25"/>
  <c r="AC104" i="25"/>
  <c r="AC105" i="25"/>
  <c r="AC106" i="25"/>
  <c r="AC107" i="25"/>
  <c r="AC108" i="25"/>
  <c r="AC109" i="25"/>
  <c r="AC110" i="25"/>
  <c r="AC111" i="25"/>
  <c r="AC112" i="25"/>
  <c r="AC113" i="25"/>
  <c r="AC114" i="25"/>
  <c r="AC115" i="25"/>
  <c r="AC116" i="25"/>
  <c r="AC117" i="25"/>
  <c r="AC118" i="25"/>
  <c r="AC119" i="25"/>
  <c r="AC120" i="25"/>
  <c r="AC121" i="25"/>
  <c r="AC122" i="25"/>
  <c r="AC123" i="25"/>
  <c r="AC124" i="25"/>
  <c r="AC125" i="25"/>
  <c r="AC126" i="25"/>
  <c r="AC127" i="25"/>
  <c r="AC128" i="25"/>
  <c r="AC129" i="25"/>
  <c r="AC130" i="25"/>
  <c r="AC131" i="25"/>
  <c r="AC132" i="25"/>
  <c r="AC133" i="25"/>
  <c r="AC134" i="25"/>
  <c r="AC135" i="25"/>
  <c r="AC136" i="25"/>
  <c r="AC137" i="25"/>
  <c r="AC138" i="25"/>
  <c r="AC139" i="25"/>
  <c r="AC140" i="25"/>
  <c r="AC141" i="25"/>
  <c r="AC142" i="25"/>
  <c r="AC143" i="25"/>
  <c r="AC144" i="25"/>
  <c r="AC145" i="25"/>
  <c r="AC146" i="25"/>
  <c r="AC147" i="25"/>
  <c r="AC148" i="25"/>
  <c r="AC149" i="25"/>
  <c r="AC150" i="25"/>
  <c r="AC151" i="25"/>
  <c r="AC152" i="25"/>
  <c r="AC153" i="25"/>
  <c r="AC154" i="25"/>
  <c r="AC155" i="25"/>
  <c r="AC156" i="25"/>
  <c r="AC157" i="25"/>
  <c r="AC158" i="25"/>
  <c r="AC159" i="25"/>
  <c r="AC160" i="25"/>
  <c r="AC161" i="25"/>
  <c r="AC162" i="25"/>
  <c r="O19" i="25"/>
  <c r="O20" i="25"/>
  <c r="O21" i="25"/>
  <c r="O22" i="25"/>
  <c r="O23" i="25"/>
  <c r="O24" i="25"/>
  <c r="O25" i="25"/>
  <c r="O26" i="25"/>
  <c r="O27" i="25"/>
  <c r="O28" i="25"/>
  <c r="O29" i="25"/>
  <c r="O30" i="25"/>
  <c r="O31" i="25"/>
  <c r="O32" i="25"/>
  <c r="O33" i="25"/>
  <c r="O34" i="25"/>
  <c r="O35" i="25"/>
  <c r="O36" i="25"/>
  <c r="O37" i="25"/>
  <c r="O38" i="25"/>
  <c r="O39" i="25"/>
  <c r="O40" i="25"/>
  <c r="O41" i="25"/>
  <c r="O42" i="25"/>
  <c r="O43" i="25"/>
  <c r="O44" i="25"/>
  <c r="O45" i="25"/>
  <c r="O46" i="25"/>
  <c r="O47" i="25"/>
  <c r="O48" i="25"/>
  <c r="O49" i="25"/>
  <c r="O50" i="25"/>
  <c r="O51" i="25"/>
  <c r="O52" i="25"/>
  <c r="O53" i="25"/>
  <c r="O54" i="25"/>
  <c r="O55" i="25"/>
  <c r="O56" i="25"/>
  <c r="O57" i="25"/>
  <c r="O58" i="25"/>
  <c r="O59" i="25"/>
  <c r="O60" i="25"/>
  <c r="O61" i="25"/>
  <c r="O62" i="25"/>
  <c r="O63" i="25"/>
  <c r="O64" i="25"/>
  <c r="O65" i="25"/>
  <c r="O66" i="25"/>
  <c r="O67" i="25"/>
  <c r="O68" i="25"/>
  <c r="O69" i="25"/>
  <c r="O70" i="25"/>
  <c r="O71" i="25"/>
  <c r="O72" i="25"/>
  <c r="O73" i="25"/>
  <c r="O74" i="25"/>
  <c r="O75" i="25"/>
  <c r="O76" i="25"/>
  <c r="O77" i="25"/>
  <c r="O78" i="25"/>
  <c r="O79" i="25"/>
  <c r="O80" i="25"/>
  <c r="O81" i="25"/>
  <c r="O82" i="25"/>
  <c r="O83" i="25"/>
  <c r="O84" i="25"/>
  <c r="O85" i="25"/>
  <c r="O86" i="25"/>
  <c r="O87" i="25"/>
  <c r="O88" i="25"/>
  <c r="O89" i="25"/>
  <c r="O90" i="25"/>
  <c r="O91" i="25"/>
  <c r="O92" i="25"/>
  <c r="O93" i="25"/>
  <c r="O94" i="25"/>
  <c r="O95" i="25"/>
  <c r="O96" i="25"/>
  <c r="O97" i="25"/>
  <c r="O98" i="25"/>
  <c r="O99" i="25"/>
  <c r="O100" i="25"/>
  <c r="O101" i="25"/>
  <c r="O102" i="25"/>
  <c r="O103" i="25"/>
  <c r="O104" i="25"/>
  <c r="O105" i="25"/>
  <c r="O106" i="25"/>
  <c r="O107" i="25"/>
  <c r="O108" i="25"/>
  <c r="O109" i="25"/>
  <c r="O110" i="25"/>
  <c r="O111" i="25"/>
  <c r="O112" i="25"/>
  <c r="O113" i="25"/>
  <c r="O114" i="25"/>
  <c r="O115" i="25"/>
  <c r="O116" i="25"/>
  <c r="O117" i="25"/>
  <c r="O118" i="25"/>
  <c r="O119" i="25"/>
  <c r="O120" i="25"/>
  <c r="O121" i="25"/>
  <c r="O122" i="25"/>
  <c r="O123" i="25"/>
  <c r="O124" i="25"/>
  <c r="O125" i="25"/>
  <c r="O126" i="25"/>
  <c r="O127" i="25"/>
  <c r="O128" i="25"/>
  <c r="O129" i="25"/>
  <c r="O130" i="25"/>
  <c r="O131" i="25"/>
  <c r="O132" i="25"/>
  <c r="O133" i="25"/>
  <c r="O134" i="25"/>
  <c r="O135" i="25"/>
  <c r="O136" i="25"/>
  <c r="O137" i="25"/>
  <c r="O138" i="25"/>
  <c r="O139" i="25"/>
  <c r="O140" i="25"/>
  <c r="O141" i="25"/>
  <c r="O142" i="25"/>
  <c r="O143" i="25"/>
  <c r="O144" i="25"/>
  <c r="O145" i="25"/>
  <c r="O146" i="25"/>
  <c r="O147" i="25"/>
  <c r="O148" i="25"/>
  <c r="O149" i="25"/>
  <c r="O150" i="25"/>
  <c r="O151" i="25"/>
  <c r="O152" i="25"/>
  <c r="O153" i="25"/>
  <c r="O154" i="25"/>
  <c r="O155" i="25"/>
  <c r="O156" i="25"/>
  <c r="O157" i="25"/>
  <c r="O158" i="25"/>
  <c r="O159" i="25"/>
  <c r="O160" i="25"/>
  <c r="O161" i="25"/>
  <c r="O162" i="25"/>
  <c r="C171" i="13" l="1"/>
  <c r="CD163" i="24"/>
  <c r="CC163" i="24"/>
  <c r="AE163" i="24"/>
  <c r="E152" i="25" l="1"/>
  <c r="C148" i="25"/>
  <c r="BO163" i="24" l="1"/>
  <c r="BG163" i="24"/>
  <c r="AR163" i="24"/>
  <c r="AD163" i="24"/>
  <c r="P163" i="24"/>
  <c r="O163" i="24"/>
  <c r="N163" i="24"/>
  <c r="M163" i="24"/>
  <c r="L163" i="24"/>
  <c r="K163" i="24"/>
  <c r="J163" i="24"/>
  <c r="I163" i="24"/>
  <c r="P163" i="21"/>
  <c r="M163" i="21"/>
  <c r="Y24" i="13" l="1"/>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Y52" i="13"/>
  <c r="Y53" i="13"/>
  <c r="Y54" i="13"/>
  <c r="Y55" i="13"/>
  <c r="Y56" i="13"/>
  <c r="Y57" i="13"/>
  <c r="Y58" i="13"/>
  <c r="Y59" i="13"/>
  <c r="Y60" i="13"/>
  <c r="Y61" i="13"/>
  <c r="Y62" i="13"/>
  <c r="Y63" i="13"/>
  <c r="Y64" i="13"/>
  <c r="Y65" i="13"/>
  <c r="Y66" i="13"/>
  <c r="Y67" i="13"/>
  <c r="Y68" i="13"/>
  <c r="Y69" i="13"/>
  <c r="Y70" i="13"/>
  <c r="Y71" i="13"/>
  <c r="Y72" i="13"/>
  <c r="Y73" i="13"/>
  <c r="Y74" i="13"/>
  <c r="Y75" i="13"/>
  <c r="Y76" i="13"/>
  <c r="Y77" i="13"/>
  <c r="Y78" i="13"/>
  <c r="Y79" i="13"/>
  <c r="Y80" i="13"/>
  <c r="Y81" i="13"/>
  <c r="Y82" i="13"/>
  <c r="Y83" i="13"/>
  <c r="Y84" i="13"/>
  <c r="Y85" i="13"/>
  <c r="Y86" i="13"/>
  <c r="Y87" i="13"/>
  <c r="Y88" i="13"/>
  <c r="Y89" i="13"/>
  <c r="Y90" i="13"/>
  <c r="Y91" i="13"/>
  <c r="Y92" i="13"/>
  <c r="Y93" i="13"/>
  <c r="Y94" i="13"/>
  <c r="Y95" i="13"/>
  <c r="Y96" i="13"/>
  <c r="Y97" i="13"/>
  <c r="Y98" i="13"/>
  <c r="Y99" i="13"/>
  <c r="Y100" i="13"/>
  <c r="Y101" i="13"/>
  <c r="Y102" i="13"/>
  <c r="Y103" i="13"/>
  <c r="Y104" i="13"/>
  <c r="Y105" i="13"/>
  <c r="Y106" i="13"/>
  <c r="Y107" i="13"/>
  <c r="Y108" i="13"/>
  <c r="Y109" i="13"/>
  <c r="Y110" i="13"/>
  <c r="Y111" i="13"/>
  <c r="Y112" i="13"/>
  <c r="Y113" i="13"/>
  <c r="Y114" i="13"/>
  <c r="Y115" i="13"/>
  <c r="Y116" i="13"/>
  <c r="Y117" i="13"/>
  <c r="Y118" i="13"/>
  <c r="Y119" i="13"/>
  <c r="Y120" i="13"/>
  <c r="Y121" i="13"/>
  <c r="Y122" i="13"/>
  <c r="Y123" i="13"/>
  <c r="Y124" i="13"/>
  <c r="Y125" i="13"/>
  <c r="Y127" i="13"/>
  <c r="Y128" i="13"/>
  <c r="Y129" i="13"/>
  <c r="Y130" i="13"/>
  <c r="Y131" i="13"/>
  <c r="Y132" i="13"/>
  <c r="Y133" i="13"/>
  <c r="Y134" i="13"/>
  <c r="Y135" i="13"/>
  <c r="Y136" i="13"/>
  <c r="Y137" i="13"/>
  <c r="Y138" i="13"/>
  <c r="Y139" i="13"/>
  <c r="Y140" i="13"/>
  <c r="Y141" i="13"/>
  <c r="Y142" i="13"/>
  <c r="Y143" i="13"/>
  <c r="Y144" i="13"/>
  <c r="Y145" i="13"/>
  <c r="Y146" i="13"/>
  <c r="Y147" i="13"/>
  <c r="Y148" i="13"/>
  <c r="Y149" i="13"/>
  <c r="Y150" i="13"/>
  <c r="Y151" i="13"/>
  <c r="Y152" i="13"/>
  <c r="Y153" i="13"/>
  <c r="Y154" i="13"/>
  <c r="Y155" i="13"/>
  <c r="Y156" i="13"/>
  <c r="Y157" i="13"/>
  <c r="Y158" i="13"/>
  <c r="Y159" i="13"/>
  <c r="Y160" i="13"/>
  <c r="Y161" i="13"/>
  <c r="Y162" i="13"/>
  <c r="AA25" i="25" l="1"/>
  <c r="AA26" i="25"/>
  <c r="AA28" i="25"/>
  <c r="AA29" i="25"/>
  <c r="AA30" i="25"/>
  <c r="AA32" i="25"/>
  <c r="AA33" i="25"/>
  <c r="AA34" i="25"/>
  <c r="AA35" i="25"/>
  <c r="AA36" i="25"/>
  <c r="AA37" i="25"/>
  <c r="AA38" i="25"/>
  <c r="AA39" i="25"/>
  <c r="AA40" i="25"/>
  <c r="AA41" i="25"/>
  <c r="AA42" i="25"/>
  <c r="AA43" i="25"/>
  <c r="AA44" i="25"/>
  <c r="AA45" i="25"/>
  <c r="AA46" i="25"/>
  <c r="AA47" i="25"/>
  <c r="AA48" i="25"/>
  <c r="AA49" i="25"/>
  <c r="AA50" i="25"/>
  <c r="AA51" i="25"/>
  <c r="AA52" i="25"/>
  <c r="AA53" i="25"/>
  <c r="AA54" i="25"/>
  <c r="AA55" i="25"/>
  <c r="AA56" i="25"/>
  <c r="AA57" i="25"/>
  <c r="AA58" i="25"/>
  <c r="AA59" i="25"/>
  <c r="AA60" i="25"/>
  <c r="AA61" i="25"/>
  <c r="AA62" i="25"/>
  <c r="AA63" i="25"/>
  <c r="AA64" i="25"/>
  <c r="AA65" i="25"/>
  <c r="AA66" i="25"/>
  <c r="AA67" i="25"/>
  <c r="AA68" i="25"/>
  <c r="AA69" i="25"/>
  <c r="AA70" i="25"/>
  <c r="AA71" i="25"/>
  <c r="AA72" i="25"/>
  <c r="AA73" i="25"/>
  <c r="AA74" i="25"/>
  <c r="AA75" i="25"/>
  <c r="AA76" i="25"/>
  <c r="AA77" i="25"/>
  <c r="AA78" i="25"/>
  <c r="AA79" i="25"/>
  <c r="AA80" i="25"/>
  <c r="AA81" i="25"/>
  <c r="AA82" i="25"/>
  <c r="AA83" i="25"/>
  <c r="AA84" i="25"/>
  <c r="AA85" i="25"/>
  <c r="AA86" i="25"/>
  <c r="AA87" i="25"/>
  <c r="AA88" i="25"/>
  <c r="AA89" i="25"/>
  <c r="AA90" i="25"/>
  <c r="AA91" i="25"/>
  <c r="AA92" i="25"/>
  <c r="AA93" i="25"/>
  <c r="AA94" i="25"/>
  <c r="AA95" i="25"/>
  <c r="AA96" i="25"/>
  <c r="AA97" i="25"/>
  <c r="AA98" i="25"/>
  <c r="AA99" i="25"/>
  <c r="AA100" i="25"/>
  <c r="AA101" i="25"/>
  <c r="AA102" i="25"/>
  <c r="AA103" i="25"/>
  <c r="AA104" i="25"/>
  <c r="AA105" i="25"/>
  <c r="AA106" i="25"/>
  <c r="AA107" i="25"/>
  <c r="AA108" i="25"/>
  <c r="AA109" i="25"/>
  <c r="AA110" i="25"/>
  <c r="AA111" i="25"/>
  <c r="AA112" i="25"/>
  <c r="AA113" i="25"/>
  <c r="AA114" i="25"/>
  <c r="AA115" i="25"/>
  <c r="AA116" i="25"/>
  <c r="AA117" i="25"/>
  <c r="AA118" i="25"/>
  <c r="AA119" i="25"/>
  <c r="AA120" i="25"/>
  <c r="AA121" i="25"/>
  <c r="AA122" i="25"/>
  <c r="AA123" i="25"/>
  <c r="AA124" i="25"/>
  <c r="AA125" i="25"/>
  <c r="AA127" i="25"/>
  <c r="AA128" i="25"/>
  <c r="AA129" i="25"/>
  <c r="AA130" i="25"/>
  <c r="AA131" i="25"/>
  <c r="AA132" i="25"/>
  <c r="AA133" i="25"/>
  <c r="AA134" i="25"/>
  <c r="AA135" i="25"/>
  <c r="AA136" i="25"/>
  <c r="AA137" i="25"/>
  <c r="AA138" i="25"/>
  <c r="AA139" i="25"/>
  <c r="AA140" i="25"/>
  <c r="AA141" i="25"/>
  <c r="AA142" i="25"/>
  <c r="AA143" i="25"/>
  <c r="AA144" i="25"/>
  <c r="AA145" i="25"/>
  <c r="AA146" i="25"/>
  <c r="AA147" i="25"/>
  <c r="AA148" i="25"/>
  <c r="AA149" i="25"/>
  <c r="AA150" i="25"/>
  <c r="AA151" i="25"/>
  <c r="AA152" i="25"/>
  <c r="AA153" i="25"/>
  <c r="AA154" i="25"/>
  <c r="AA155" i="25"/>
  <c r="AA156" i="25"/>
  <c r="AA157" i="25"/>
  <c r="AA158" i="25"/>
  <c r="AA159" i="25"/>
  <c r="AA160" i="25"/>
  <c r="AA161" i="25"/>
  <c r="AA162" i="25"/>
  <c r="F99" i="24" l="1"/>
  <c r="A10" i="25" l="1"/>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57" i="25"/>
  <c r="A58" i="25"/>
  <c r="A59" i="25"/>
  <c r="A60" i="25"/>
  <c r="A61" i="25"/>
  <c r="A62" i="25"/>
  <c r="A63" i="25"/>
  <c r="A64" i="25"/>
  <c r="A65" i="25"/>
  <c r="A66" i="25"/>
  <c r="A67" i="25"/>
  <c r="A68" i="25"/>
  <c r="A69" i="25"/>
  <c r="A70" i="25"/>
  <c r="A71" i="25"/>
  <c r="A72" i="25"/>
  <c r="A73" i="25"/>
  <c r="A74" i="25"/>
  <c r="A75" i="25"/>
  <c r="A76" i="25"/>
  <c r="A77" i="25"/>
  <c r="A78" i="25"/>
  <c r="A79" i="25"/>
  <c r="A80" i="25"/>
  <c r="A81" i="25"/>
  <c r="A82" i="25"/>
  <c r="A83" i="25"/>
  <c r="A84" i="25"/>
  <c r="A85" i="25"/>
  <c r="A86" i="25"/>
  <c r="A87" i="25"/>
  <c r="A88" i="25"/>
  <c r="A89" i="25"/>
  <c r="A90" i="25"/>
  <c r="A91" i="25"/>
  <c r="A92" i="25"/>
  <c r="A93" i="25"/>
  <c r="A94" i="25"/>
  <c r="A95" i="25"/>
  <c r="A96" i="25"/>
  <c r="A97" i="25"/>
  <c r="A98" i="25"/>
  <c r="A99" i="25"/>
  <c r="A100" i="25"/>
  <c r="A101" i="25"/>
  <c r="A102" i="25"/>
  <c r="A103" i="25"/>
  <c r="A104" i="25"/>
  <c r="A105" i="25"/>
  <c r="A106" i="25"/>
  <c r="A107" i="25"/>
  <c r="A108" i="25"/>
  <c r="A109" i="25"/>
  <c r="A110" i="25"/>
  <c r="A111" i="25"/>
  <c r="A112" i="25"/>
  <c r="A113" i="25"/>
  <c r="A114" i="25"/>
  <c r="A115" i="25"/>
  <c r="A116" i="25"/>
  <c r="A117" i="25"/>
  <c r="A118" i="25"/>
  <c r="A119" i="25"/>
  <c r="A120" i="25"/>
  <c r="A121" i="25"/>
  <c r="A122" i="25"/>
  <c r="A123" i="25"/>
  <c r="A124" i="25"/>
  <c r="A125" i="25"/>
  <c r="A126" i="25"/>
  <c r="A127" i="25"/>
  <c r="A128" i="25"/>
  <c r="A129" i="25"/>
  <c r="A130" i="25"/>
  <c r="A131" i="25"/>
  <c r="A132" i="25"/>
  <c r="A133" i="25"/>
  <c r="A134" i="25"/>
  <c r="A135" i="25"/>
  <c r="A136" i="25"/>
  <c r="A137" i="25"/>
  <c r="A138" i="25"/>
  <c r="A139" i="25"/>
  <c r="A140" i="25"/>
  <c r="A141" i="25"/>
  <c r="A142" i="25"/>
  <c r="A143" i="25"/>
  <c r="A144" i="25"/>
  <c r="A145" i="25"/>
  <c r="A146" i="25"/>
  <c r="A147" i="25"/>
  <c r="A148" i="25"/>
  <c r="A149" i="25"/>
  <c r="A150" i="25"/>
  <c r="A151" i="25"/>
  <c r="A152" i="25"/>
  <c r="A153" i="25"/>
  <c r="A154" i="25"/>
  <c r="A155" i="25"/>
  <c r="A156" i="25"/>
  <c r="A157" i="25"/>
  <c r="A158" i="25"/>
  <c r="A159" i="25"/>
  <c r="A160" i="25"/>
  <c r="A161" i="25"/>
  <c r="A162" i="25"/>
  <c r="A9" i="25"/>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10" i="24"/>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B95" i="25"/>
  <c r="B96" i="25"/>
  <c r="B97" i="25"/>
  <c r="B98" i="25"/>
  <c r="B99" i="25"/>
  <c r="B100" i="25"/>
  <c r="B101" i="25"/>
  <c r="B102" i="25"/>
  <c r="B103" i="25"/>
  <c r="B104" i="25"/>
  <c r="B105" i="25"/>
  <c r="B106" i="25"/>
  <c r="B107" i="25"/>
  <c r="B108" i="25"/>
  <c r="B109" i="25"/>
  <c r="B110" i="25"/>
  <c r="B111" i="25"/>
  <c r="B112" i="25"/>
  <c r="B113" i="25"/>
  <c r="B114" i="25"/>
  <c r="B115" i="25"/>
  <c r="B116" i="25"/>
  <c r="B117" i="25"/>
  <c r="B118" i="25"/>
  <c r="B119" i="25"/>
  <c r="B120" i="25"/>
  <c r="B121" i="25"/>
  <c r="B122" i="25"/>
  <c r="B123" i="25"/>
  <c r="B124" i="25"/>
  <c r="B125" i="25"/>
  <c r="B126" i="25"/>
  <c r="B127" i="25"/>
  <c r="B128" i="25"/>
  <c r="B129" i="25"/>
  <c r="B130" i="25"/>
  <c r="B131" i="25"/>
  <c r="B132" i="25"/>
  <c r="B133" i="25"/>
  <c r="B134" i="25"/>
  <c r="B135" i="25"/>
  <c r="B136" i="25"/>
  <c r="B137" i="25"/>
  <c r="B138" i="25"/>
  <c r="B139" i="25"/>
  <c r="B140" i="25"/>
  <c r="B141" i="25"/>
  <c r="B142" i="25"/>
  <c r="B143" i="25"/>
  <c r="B144" i="25"/>
  <c r="B145" i="25"/>
  <c r="B146" i="25"/>
  <c r="B147" i="25"/>
  <c r="B148" i="25"/>
  <c r="B149" i="25"/>
  <c r="B150" i="25"/>
  <c r="B151" i="25"/>
  <c r="B152" i="25"/>
  <c r="B153" i="25"/>
  <c r="B154" i="25"/>
  <c r="B155" i="25"/>
  <c r="B156" i="25"/>
  <c r="B157" i="25"/>
  <c r="B158" i="25"/>
  <c r="B159" i="25"/>
  <c r="B160" i="25"/>
  <c r="B161" i="25"/>
  <c r="B162" i="25"/>
  <c r="B10" i="25"/>
  <c r="A9" i="24"/>
  <c r="A11" i="24"/>
  <c r="A12" i="24"/>
  <c r="A13" i="24"/>
  <c r="A14" i="24"/>
  <c r="A15" i="24"/>
  <c r="A16" i="24"/>
  <c r="A17"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20" i="24"/>
  <c r="A121" i="24"/>
  <c r="A122" i="24"/>
  <c r="A123" i="24"/>
  <c r="A12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0" i="24"/>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B155" i="21"/>
  <c r="B156" i="21"/>
  <c r="B157" i="21"/>
  <c r="B158" i="21"/>
  <c r="B159" i="21"/>
  <c r="B160" i="21"/>
  <c r="B161" i="21"/>
  <c r="B162" i="21"/>
  <c r="B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66" i="21"/>
  <c r="A67" i="21"/>
  <c r="A68" i="21"/>
  <c r="A69" i="21"/>
  <c r="A70" i="21"/>
  <c r="A71" i="21"/>
  <c r="A72" i="21"/>
  <c r="A73" i="21"/>
  <c r="A74" i="21"/>
  <c r="A75" i="21"/>
  <c r="A76" i="21"/>
  <c r="A77" i="21"/>
  <c r="A78" i="21"/>
  <c r="A79" i="21"/>
  <c r="A80" i="21"/>
  <c r="A81" i="21"/>
  <c r="A82" i="21"/>
  <c r="A83" i="21"/>
  <c r="A84" i="21"/>
  <c r="A85" i="21"/>
  <c r="A86" i="21"/>
  <c r="A87" i="21"/>
  <c r="A88" i="21"/>
  <c r="A89" i="21"/>
  <c r="A90" i="21"/>
  <c r="A91" i="21"/>
  <c r="A92" i="21"/>
  <c r="A93" i="21"/>
  <c r="A94" i="21"/>
  <c r="A95" i="21"/>
  <c r="A96" i="21"/>
  <c r="A97" i="21"/>
  <c r="A98" i="21"/>
  <c r="A99" i="21"/>
  <c r="A100" i="21"/>
  <c r="A101" i="21"/>
  <c r="A102" i="21"/>
  <c r="A103" i="21"/>
  <c r="A104" i="21"/>
  <c r="A105" i="21"/>
  <c r="A106" i="21"/>
  <c r="A107" i="21"/>
  <c r="A108" i="21"/>
  <c r="A109" i="21"/>
  <c r="A110" i="21"/>
  <c r="A111" i="21"/>
  <c r="A112" i="21"/>
  <c r="A113" i="21"/>
  <c r="A114" i="21"/>
  <c r="A115" i="21"/>
  <c r="A116" i="21"/>
  <c r="A117" i="21"/>
  <c r="A118" i="21"/>
  <c r="A119" i="21"/>
  <c r="A120" i="21"/>
  <c r="A121" i="21"/>
  <c r="A122" i="21"/>
  <c r="A123" i="21"/>
  <c r="A124" i="21"/>
  <c r="A125" i="21"/>
  <c r="A126" i="21"/>
  <c r="A127" i="21"/>
  <c r="A128" i="21"/>
  <c r="A129" i="21"/>
  <c r="A130" i="21"/>
  <c r="A131" i="21"/>
  <c r="A132" i="21"/>
  <c r="A133" i="21"/>
  <c r="A134" i="21"/>
  <c r="A135" i="21"/>
  <c r="A136" i="21"/>
  <c r="A137" i="21"/>
  <c r="A138" i="21"/>
  <c r="A139" i="21"/>
  <c r="A140" i="21"/>
  <c r="A141" i="21"/>
  <c r="A142" i="21"/>
  <c r="A143" i="21"/>
  <c r="A144" i="21"/>
  <c r="A145" i="21"/>
  <c r="A146" i="21"/>
  <c r="A147" i="21"/>
  <c r="A148" i="21"/>
  <c r="A149" i="21"/>
  <c r="A150" i="21"/>
  <c r="A151" i="21"/>
  <c r="A152" i="21"/>
  <c r="A153" i="21"/>
  <c r="A154" i="21"/>
  <c r="A155" i="21"/>
  <c r="A156" i="21"/>
  <c r="A157" i="21"/>
  <c r="A158" i="21"/>
  <c r="A159" i="21"/>
  <c r="A160" i="21"/>
  <c r="A161" i="21"/>
  <c r="A162" i="21"/>
  <c r="A10" i="21"/>
  <c r="A9" i="21"/>
  <c r="Y28" i="21" l="1"/>
  <c r="Y29" i="21"/>
  <c r="Y30" i="21"/>
  <c r="Y32" i="21"/>
  <c r="Y33" i="21"/>
  <c r="Y34" i="21"/>
  <c r="Y35" i="21"/>
  <c r="Y36" i="21"/>
  <c r="Y37" i="21"/>
  <c r="Y38" i="21"/>
  <c r="Y39" i="21"/>
  <c r="Y40" i="21"/>
  <c r="Y41" i="21"/>
  <c r="Y42" i="21"/>
  <c r="Y43" i="21"/>
  <c r="Y44" i="21"/>
  <c r="Y45" i="21"/>
  <c r="Y46" i="21"/>
  <c r="Y47" i="21"/>
  <c r="Y48" i="21"/>
  <c r="Y49" i="21"/>
  <c r="Y50" i="21"/>
  <c r="Y51" i="21"/>
  <c r="Y52" i="21"/>
  <c r="Y53" i="21"/>
  <c r="Y54" i="21"/>
  <c r="Y55" i="21"/>
  <c r="Y56" i="21"/>
  <c r="Y57" i="21"/>
  <c r="Y58" i="21"/>
  <c r="Y59" i="21"/>
  <c r="Y60" i="21"/>
  <c r="Y61" i="21"/>
  <c r="Y62" i="21"/>
  <c r="Y63" i="21"/>
  <c r="Y64" i="21"/>
  <c r="Y65" i="21"/>
  <c r="Y66" i="21"/>
  <c r="Y67" i="21"/>
  <c r="Y68" i="21"/>
  <c r="Y69" i="21"/>
  <c r="Y70" i="21"/>
  <c r="Y71" i="21"/>
  <c r="Y72" i="21"/>
  <c r="Y73" i="21"/>
  <c r="Y74" i="21"/>
  <c r="Y75" i="21"/>
  <c r="Y76" i="21"/>
  <c r="Y77" i="21"/>
  <c r="Y78" i="21"/>
  <c r="Y79" i="21"/>
  <c r="Y80" i="21"/>
  <c r="Y81" i="21"/>
  <c r="Y82" i="21"/>
  <c r="Y83" i="21"/>
  <c r="Y84" i="21"/>
  <c r="Y85" i="21"/>
  <c r="Y86" i="21"/>
  <c r="Y87" i="21"/>
  <c r="Y88" i="21"/>
  <c r="Y89" i="21"/>
  <c r="Y90" i="21"/>
  <c r="Y91" i="21"/>
  <c r="Y92" i="21"/>
  <c r="Y93" i="21"/>
  <c r="Y94" i="21"/>
  <c r="Y95" i="21"/>
  <c r="Y96" i="21"/>
  <c r="Y97" i="21"/>
  <c r="Y98" i="21"/>
  <c r="Y99" i="21"/>
  <c r="Y101" i="21"/>
  <c r="Y102" i="21"/>
  <c r="Y103" i="21"/>
  <c r="Y104" i="21"/>
  <c r="Y105" i="21"/>
  <c r="Y106" i="21"/>
  <c r="Y107" i="21"/>
  <c r="Y108" i="21"/>
  <c r="Y109" i="21"/>
  <c r="Y110" i="21"/>
  <c r="Y111" i="21"/>
  <c r="Y112" i="21"/>
  <c r="Y113" i="21"/>
  <c r="Y114" i="21"/>
  <c r="Y115" i="21"/>
  <c r="Y116" i="21"/>
  <c r="Y117" i="21"/>
  <c r="Y118" i="21"/>
  <c r="Y119" i="21"/>
  <c r="Y120" i="21"/>
  <c r="Y121" i="21"/>
  <c r="Y122" i="21"/>
  <c r="Y123" i="21"/>
  <c r="Y124" i="21"/>
  <c r="Y125" i="21"/>
  <c r="Y127" i="21"/>
  <c r="Y128" i="21"/>
  <c r="Y129" i="21"/>
  <c r="Y130" i="21"/>
  <c r="Y131" i="21"/>
  <c r="Y132" i="21"/>
  <c r="Y133" i="21"/>
  <c r="Y134" i="21"/>
  <c r="Y135" i="21"/>
  <c r="Y136" i="21"/>
  <c r="Y137" i="21"/>
  <c r="Y138" i="21"/>
  <c r="Y139" i="21"/>
  <c r="Y140" i="21"/>
  <c r="Y141" i="21"/>
  <c r="Y142" i="21"/>
  <c r="Y143" i="21"/>
  <c r="Y144" i="21"/>
  <c r="Y145" i="21"/>
  <c r="Y146" i="21"/>
  <c r="Y147" i="21"/>
  <c r="Y148" i="21"/>
  <c r="Y149" i="21"/>
  <c r="Y150" i="21"/>
  <c r="Y151" i="21"/>
  <c r="Y152" i="21"/>
  <c r="Y153" i="21"/>
  <c r="Y154" i="21"/>
  <c r="Y155" i="21"/>
  <c r="Y156" i="21"/>
  <c r="Y157" i="21"/>
  <c r="Y158" i="21"/>
  <c r="Y159" i="21"/>
  <c r="Y160" i="21"/>
  <c r="Y161" i="21"/>
  <c r="Y162" i="21"/>
  <c r="CJ105" i="24" l="1"/>
  <c r="CJ106" i="24"/>
  <c r="CJ107" i="24"/>
  <c r="CJ108" i="24"/>
  <c r="CJ109" i="24"/>
  <c r="CJ110" i="24"/>
  <c r="CJ111" i="24"/>
  <c r="CJ112" i="24"/>
  <c r="CJ113" i="24"/>
  <c r="CJ114" i="24"/>
  <c r="CJ115" i="24"/>
  <c r="CJ116" i="24"/>
  <c r="CJ117" i="24"/>
  <c r="CJ118" i="24"/>
  <c r="CJ119" i="24"/>
  <c r="CJ120" i="24"/>
  <c r="CJ121" i="24"/>
  <c r="CJ122" i="24"/>
  <c r="CJ123" i="24"/>
  <c r="CJ124" i="24"/>
  <c r="CJ125" i="24"/>
  <c r="CJ126" i="24"/>
  <c r="CJ127" i="24"/>
  <c r="CJ128" i="24"/>
  <c r="CJ129" i="24"/>
  <c r="CJ130" i="24"/>
  <c r="CJ131" i="24"/>
  <c r="CJ132" i="24"/>
  <c r="CJ133" i="24"/>
  <c r="CJ134" i="24"/>
  <c r="CJ135" i="24"/>
  <c r="CJ136" i="24"/>
  <c r="CJ137" i="24"/>
  <c r="CJ138" i="24"/>
  <c r="CJ139" i="24"/>
  <c r="CJ140" i="24"/>
  <c r="CJ141" i="24"/>
  <c r="CJ142" i="24"/>
  <c r="CJ143" i="24"/>
  <c r="CJ144" i="24"/>
  <c r="CJ145" i="24"/>
  <c r="CJ146" i="24"/>
  <c r="CJ147" i="24"/>
  <c r="CJ148" i="24"/>
  <c r="CJ149" i="24"/>
  <c r="CJ150" i="24"/>
  <c r="CJ151" i="24"/>
  <c r="CJ152" i="24"/>
  <c r="CJ153" i="24"/>
  <c r="CJ159" i="24"/>
  <c r="CJ160" i="24"/>
  <c r="CJ161" i="24"/>
  <c r="CJ162" i="24"/>
  <c r="BF160" i="24" l="1"/>
  <c r="Q28" i="25" l="1"/>
  <c r="W28" i="25" s="1"/>
  <c r="Q29" i="25"/>
  <c r="W29" i="25" s="1"/>
  <c r="Q30" i="25"/>
  <c r="W30" i="25" s="1"/>
  <c r="Q100" i="25"/>
  <c r="W100" i="25" s="1"/>
  <c r="Q101" i="25"/>
  <c r="W101" i="25" s="1"/>
  <c r="Q102" i="25"/>
  <c r="W102" i="25" s="1"/>
  <c r="Q103" i="25"/>
  <c r="W103" i="25" s="1"/>
  <c r="Q104" i="25"/>
  <c r="W104" i="25" s="1"/>
  <c r="Q105" i="25"/>
  <c r="W105" i="25" s="1"/>
  <c r="Q106" i="25"/>
  <c r="W106" i="25" s="1"/>
  <c r="Q107" i="25"/>
  <c r="W107" i="25" s="1"/>
  <c r="Q108" i="25"/>
  <c r="W108" i="25" s="1"/>
  <c r="Q109" i="25"/>
  <c r="W109" i="25" s="1"/>
  <c r="Q110" i="25"/>
  <c r="W110" i="25" s="1"/>
  <c r="Q111" i="25"/>
  <c r="W111" i="25" s="1"/>
  <c r="Q112" i="25"/>
  <c r="W112" i="25" s="1"/>
  <c r="Q113" i="25"/>
  <c r="W113" i="25" s="1"/>
  <c r="Q114" i="25"/>
  <c r="W114" i="25" s="1"/>
  <c r="Q115" i="25"/>
  <c r="W115" i="25" s="1"/>
  <c r="Q116" i="25"/>
  <c r="W116" i="25" s="1"/>
  <c r="Q117" i="25"/>
  <c r="W117" i="25" s="1"/>
  <c r="Q118" i="25"/>
  <c r="W118" i="25" s="1"/>
  <c r="Q119" i="25"/>
  <c r="W119" i="25" s="1"/>
  <c r="Q120" i="25"/>
  <c r="W120" i="25" s="1"/>
  <c r="Q121" i="25"/>
  <c r="W121" i="25" s="1"/>
  <c r="Q122" i="25"/>
  <c r="W122" i="25" s="1"/>
  <c r="Q123" i="25"/>
  <c r="W123" i="25" s="1"/>
  <c r="Q124" i="25"/>
  <c r="W124" i="25" s="1"/>
  <c r="Q125" i="25"/>
  <c r="W125" i="25" s="1"/>
  <c r="Q127" i="25"/>
  <c r="W127" i="25" s="1"/>
  <c r="Q128" i="25"/>
  <c r="W128" i="25" s="1"/>
  <c r="Q129" i="25"/>
  <c r="W129" i="25" s="1"/>
  <c r="Q130" i="25"/>
  <c r="W130" i="25" s="1"/>
  <c r="Q131" i="25"/>
  <c r="W131" i="25" s="1"/>
  <c r="Q132" i="25"/>
  <c r="W132" i="25" s="1"/>
  <c r="Q133" i="25"/>
  <c r="W133" i="25" s="1"/>
  <c r="Q134" i="25"/>
  <c r="W134" i="25" s="1"/>
  <c r="Q135" i="25"/>
  <c r="W135" i="25" s="1"/>
  <c r="Q136" i="25"/>
  <c r="W136" i="25" s="1"/>
  <c r="Q137" i="25"/>
  <c r="W137" i="25" s="1"/>
  <c r="Q138" i="25"/>
  <c r="W138" i="25" s="1"/>
  <c r="Q139" i="25"/>
  <c r="W139" i="25" s="1"/>
  <c r="Q140" i="25"/>
  <c r="W140" i="25" s="1"/>
  <c r="Q141" i="25"/>
  <c r="W141" i="25" s="1"/>
  <c r="Q142" i="25"/>
  <c r="W142" i="25" s="1"/>
  <c r="Q143" i="25"/>
  <c r="W143" i="25" s="1"/>
  <c r="Q144" i="25"/>
  <c r="W144" i="25" s="1"/>
  <c r="Q145" i="25"/>
  <c r="W145" i="25" s="1"/>
  <c r="Q146" i="25"/>
  <c r="W146" i="25" s="1"/>
  <c r="Q147" i="25"/>
  <c r="W147" i="25" s="1"/>
  <c r="Q148" i="25"/>
  <c r="W148" i="25" s="1"/>
  <c r="Q149" i="25"/>
  <c r="W149" i="25" s="1"/>
  <c r="Q150" i="25"/>
  <c r="W150" i="25" s="1"/>
  <c r="Q151" i="25"/>
  <c r="W151" i="25" s="1"/>
  <c r="Q152" i="25"/>
  <c r="W152" i="25" s="1"/>
  <c r="Q153" i="25"/>
  <c r="W153" i="25" s="1"/>
  <c r="Q154" i="25"/>
  <c r="W154" i="25" s="1"/>
  <c r="Q155" i="25"/>
  <c r="W155" i="25" s="1"/>
  <c r="Q156" i="25"/>
  <c r="W156" i="25" s="1"/>
  <c r="Q157" i="25"/>
  <c r="W157" i="25" s="1"/>
  <c r="Q158" i="25"/>
  <c r="W158" i="25" s="1"/>
  <c r="Q159" i="25"/>
  <c r="W159" i="25" s="1"/>
  <c r="Q160" i="25"/>
  <c r="W160" i="25" s="1"/>
  <c r="Q161" i="25"/>
  <c r="W161" i="25" s="1"/>
  <c r="Q162" i="25"/>
  <c r="W162" i="25" s="1"/>
  <c r="Z101" i="21"/>
  <c r="Z102" i="21"/>
  <c r="Z103" i="21"/>
  <c r="Z104" i="21"/>
  <c r="Z105" i="21"/>
  <c r="Z106" i="21"/>
  <c r="Z107" i="21"/>
  <c r="Z108" i="21"/>
  <c r="Z109" i="21"/>
  <c r="Z110" i="21"/>
  <c r="Z111" i="21"/>
  <c r="Z112" i="21"/>
  <c r="Z113" i="21"/>
  <c r="Z114" i="21"/>
  <c r="Z115" i="21"/>
  <c r="Z116" i="21"/>
  <c r="Z117" i="21"/>
  <c r="Z118" i="21"/>
  <c r="Z119" i="21"/>
  <c r="Z120" i="21"/>
  <c r="Z121" i="21"/>
  <c r="Z122" i="21"/>
  <c r="Z123" i="21"/>
  <c r="Z124" i="21"/>
  <c r="Z125" i="21"/>
  <c r="Z127" i="21"/>
  <c r="Z128" i="21"/>
  <c r="Z129" i="21"/>
  <c r="Z130" i="21"/>
  <c r="Z131" i="21"/>
  <c r="Z132" i="21"/>
  <c r="Z133" i="21"/>
  <c r="Z134" i="21"/>
  <c r="Z135" i="21"/>
  <c r="Z136" i="21"/>
  <c r="Z137" i="21"/>
  <c r="Z138" i="21"/>
  <c r="Z139" i="21"/>
  <c r="Z140" i="21"/>
  <c r="Z141" i="21"/>
  <c r="Z142" i="21"/>
  <c r="Z143" i="21"/>
  <c r="Z144" i="21"/>
  <c r="Z145" i="21"/>
  <c r="Z146" i="21"/>
  <c r="Z147" i="21"/>
  <c r="Z148" i="21"/>
  <c r="Z149" i="21"/>
  <c r="Z150" i="21"/>
  <c r="Z151" i="21"/>
  <c r="Z152" i="21"/>
  <c r="Z153" i="21"/>
  <c r="Z154" i="21"/>
  <c r="Z155" i="21"/>
  <c r="Z156" i="21"/>
  <c r="Z157" i="21"/>
  <c r="Z158" i="21"/>
  <c r="Z159" i="21"/>
  <c r="Z160" i="21"/>
  <c r="Z161" i="21"/>
  <c r="Z162" i="21"/>
  <c r="CE162" i="24"/>
  <c r="CB162" i="24"/>
  <c r="CE161" i="24"/>
  <c r="CB161" i="24"/>
  <c r="CE160" i="24"/>
  <c r="CB160" i="24"/>
  <c r="CE159" i="24"/>
  <c r="CB159" i="24"/>
  <c r="CE158" i="24"/>
  <c r="CB158" i="24"/>
  <c r="CE157" i="24"/>
  <c r="CB157" i="24"/>
  <c r="CE156" i="24"/>
  <c r="CB156" i="24"/>
  <c r="CE155" i="24"/>
  <c r="CB155" i="24"/>
  <c r="CE154" i="24"/>
  <c r="CB154" i="24"/>
  <c r="CE153" i="24"/>
  <c r="CB153" i="24"/>
  <c r="CE152" i="24"/>
  <c r="CB152" i="24"/>
  <c r="CE151" i="24"/>
  <c r="CB151" i="24"/>
  <c r="CE150" i="24"/>
  <c r="CB150" i="24"/>
  <c r="CE149" i="24"/>
  <c r="CB149" i="24"/>
  <c r="CE148" i="24"/>
  <c r="CB148" i="24"/>
  <c r="CE147" i="24"/>
  <c r="CB147" i="24"/>
  <c r="CE146" i="24"/>
  <c r="CB146" i="24"/>
  <c r="CE145" i="24"/>
  <c r="CB145" i="24"/>
  <c r="CE144" i="24"/>
  <c r="CB144" i="24"/>
  <c r="CE143" i="24"/>
  <c r="CB143" i="24"/>
  <c r="CE142" i="24"/>
  <c r="CB142" i="24"/>
  <c r="CE141" i="24"/>
  <c r="CB141" i="24"/>
  <c r="CE140" i="24"/>
  <c r="CB140" i="24"/>
  <c r="CE139" i="24"/>
  <c r="CB139" i="24"/>
  <c r="CE138" i="24"/>
  <c r="CB138" i="24"/>
  <c r="CE137" i="24"/>
  <c r="CB137" i="24"/>
  <c r="CE136" i="24"/>
  <c r="CB136" i="24"/>
  <c r="CE135" i="24"/>
  <c r="CB135" i="24"/>
  <c r="CE134" i="24"/>
  <c r="CB134" i="24"/>
  <c r="CE133" i="24"/>
  <c r="CB133" i="24"/>
  <c r="CE132" i="24"/>
  <c r="CB132" i="24"/>
  <c r="CE131" i="24"/>
  <c r="CB131" i="24"/>
  <c r="CE130" i="24"/>
  <c r="CB130" i="24"/>
  <c r="CE129" i="24"/>
  <c r="CB129" i="24"/>
  <c r="CE128" i="24"/>
  <c r="CB128" i="24"/>
  <c r="CE127" i="24"/>
  <c r="CB127" i="24"/>
  <c r="CE126" i="24"/>
  <c r="CB126" i="24"/>
  <c r="CE125" i="24"/>
  <c r="CB125" i="24"/>
  <c r="CE124" i="24"/>
  <c r="CB124" i="24"/>
  <c r="CE123" i="24"/>
  <c r="CB123" i="24"/>
  <c r="CE122" i="24"/>
  <c r="CB122" i="24"/>
  <c r="CE121" i="24"/>
  <c r="CB121" i="24"/>
  <c r="CE120" i="24"/>
  <c r="CB120" i="24"/>
  <c r="CE119" i="24"/>
  <c r="CB119" i="24"/>
  <c r="CE118" i="24"/>
  <c r="CB118" i="24"/>
  <c r="CE117" i="24"/>
  <c r="CB117" i="24"/>
  <c r="CE116" i="24"/>
  <c r="CB116" i="24"/>
  <c r="CE115" i="24"/>
  <c r="CB115" i="24"/>
  <c r="CE114" i="24"/>
  <c r="CB114" i="24"/>
  <c r="CE113" i="24"/>
  <c r="CB113" i="24"/>
  <c r="CE112" i="24"/>
  <c r="CB112" i="24"/>
  <c r="CE111" i="24"/>
  <c r="CB111" i="24"/>
  <c r="CE110" i="24"/>
  <c r="CB110" i="24"/>
  <c r="CE109" i="24"/>
  <c r="CB109" i="24"/>
  <c r="CE108" i="24"/>
  <c r="CB108" i="24"/>
  <c r="CE107" i="24"/>
  <c r="CB107" i="24"/>
  <c r="CE106" i="24"/>
  <c r="CB106" i="24"/>
  <c r="CE105" i="24"/>
  <c r="CB105" i="24"/>
  <c r="CE104" i="24"/>
  <c r="CB104" i="24"/>
  <c r="CE103" i="24"/>
  <c r="CB103" i="24"/>
  <c r="CE102" i="24"/>
  <c r="CB102" i="24"/>
  <c r="CE101" i="24"/>
  <c r="CB101" i="24"/>
  <c r="CE100" i="24"/>
  <c r="CB100" i="24"/>
  <c r="CE99" i="24"/>
  <c r="CB99" i="24"/>
  <c r="CE98" i="24"/>
  <c r="CB98" i="24"/>
  <c r="CE97" i="24"/>
  <c r="CB97" i="24"/>
  <c r="CE96" i="24"/>
  <c r="CB96" i="24"/>
  <c r="CE95" i="24"/>
  <c r="CB95" i="24"/>
  <c r="CE94" i="24"/>
  <c r="CB94" i="24"/>
  <c r="CE93" i="24"/>
  <c r="CB93" i="24"/>
  <c r="CE92" i="24"/>
  <c r="CB92" i="24"/>
  <c r="CE91" i="24"/>
  <c r="CB91" i="24"/>
  <c r="CE90" i="24"/>
  <c r="CB90" i="24"/>
  <c r="CE89" i="24"/>
  <c r="CB89" i="24"/>
  <c r="CE88" i="24"/>
  <c r="CB88" i="24"/>
  <c r="CE87" i="24"/>
  <c r="CB87" i="24"/>
  <c r="CE86" i="24"/>
  <c r="CB86" i="24"/>
  <c r="CE85" i="24"/>
  <c r="CB85" i="24"/>
  <c r="CE84" i="24"/>
  <c r="CB84" i="24"/>
  <c r="CE83" i="24"/>
  <c r="CB83" i="24"/>
  <c r="CE82" i="24"/>
  <c r="CB82" i="24"/>
  <c r="CE81" i="24"/>
  <c r="CB81" i="24"/>
  <c r="CE80" i="24"/>
  <c r="CB80" i="24"/>
  <c r="CE79" i="24"/>
  <c r="CB79" i="24"/>
  <c r="CE78" i="24"/>
  <c r="CB78" i="24"/>
  <c r="CE77" i="24"/>
  <c r="CB77" i="24"/>
  <c r="CE76" i="24"/>
  <c r="CB76" i="24"/>
  <c r="CE75" i="24"/>
  <c r="CB75" i="24"/>
  <c r="CE74" i="24"/>
  <c r="CB74" i="24"/>
  <c r="CE73" i="24"/>
  <c r="CB73" i="24"/>
  <c r="CE72" i="24"/>
  <c r="CB72" i="24"/>
  <c r="CE71" i="24"/>
  <c r="CB71" i="24"/>
  <c r="CE70" i="24"/>
  <c r="CB70" i="24"/>
  <c r="CE69" i="24"/>
  <c r="CB69" i="24"/>
  <c r="CE68" i="24"/>
  <c r="CB68" i="24"/>
  <c r="CE67" i="24"/>
  <c r="CB67" i="24"/>
  <c r="CE66" i="24"/>
  <c r="CB66" i="24"/>
  <c r="CE65" i="24"/>
  <c r="CB65" i="24"/>
  <c r="CE64" i="24"/>
  <c r="CB64" i="24"/>
  <c r="CE63" i="24"/>
  <c r="CB63" i="24"/>
  <c r="CE62" i="24"/>
  <c r="CB62" i="24"/>
  <c r="CE61" i="24"/>
  <c r="CB61" i="24"/>
  <c r="CE60" i="24"/>
  <c r="CB60" i="24"/>
  <c r="CE59" i="24"/>
  <c r="CB59" i="24"/>
  <c r="CE58" i="24"/>
  <c r="CB58" i="24"/>
  <c r="CE57" i="24"/>
  <c r="CB57" i="24"/>
  <c r="CE56" i="24"/>
  <c r="CB56" i="24"/>
  <c r="CE55" i="24"/>
  <c r="CB55" i="24"/>
  <c r="CE54" i="24"/>
  <c r="CB54" i="24"/>
  <c r="CE53" i="24"/>
  <c r="CB53" i="24"/>
  <c r="CE52" i="24"/>
  <c r="CB52" i="24"/>
  <c r="CE51" i="24"/>
  <c r="CB51" i="24"/>
  <c r="CE50" i="24"/>
  <c r="CB50" i="24"/>
  <c r="CE49" i="24"/>
  <c r="CB49" i="24"/>
  <c r="CE48" i="24"/>
  <c r="CB48" i="24"/>
  <c r="CE47" i="24"/>
  <c r="CB47" i="24"/>
  <c r="CE46" i="24"/>
  <c r="CB46" i="24"/>
  <c r="CE45" i="24"/>
  <c r="CB45" i="24"/>
  <c r="CE44" i="24"/>
  <c r="CB44" i="24"/>
  <c r="CE43" i="24"/>
  <c r="CB43" i="24"/>
  <c r="CE42" i="24"/>
  <c r="CB42" i="24"/>
  <c r="CE41" i="24"/>
  <c r="CB41" i="24"/>
  <c r="CE40" i="24"/>
  <c r="CB40" i="24"/>
  <c r="CE39" i="24"/>
  <c r="CB39" i="24"/>
  <c r="CE38" i="24"/>
  <c r="CB38" i="24"/>
  <c r="CE37" i="24"/>
  <c r="CB37" i="24"/>
  <c r="CE36" i="24"/>
  <c r="CB36" i="24"/>
  <c r="CE35" i="24"/>
  <c r="CB35" i="24"/>
  <c r="CE34" i="24"/>
  <c r="CB34" i="24"/>
  <c r="CE33" i="24"/>
  <c r="CB33" i="24"/>
  <c r="CE32" i="24"/>
  <c r="CB32" i="24"/>
  <c r="CE31" i="24"/>
  <c r="CB31" i="24"/>
  <c r="CE30" i="24"/>
  <c r="CB30" i="24"/>
  <c r="CE29" i="24"/>
  <c r="CB29" i="24"/>
  <c r="CE28" i="24"/>
  <c r="CB28" i="24"/>
  <c r="CE27" i="24"/>
  <c r="CB27" i="24"/>
  <c r="CE26" i="24"/>
  <c r="CB26" i="24"/>
  <c r="CE25" i="24"/>
  <c r="CB25" i="24"/>
  <c r="CE24" i="24"/>
  <c r="CB24" i="24"/>
  <c r="CE23" i="24"/>
  <c r="CB23" i="24"/>
  <c r="CE22" i="24"/>
  <c r="CB22" i="24"/>
  <c r="CE21" i="24"/>
  <c r="CB21" i="24"/>
  <c r="CE20" i="24"/>
  <c r="CB20" i="24"/>
  <c r="CE19" i="24"/>
  <c r="CB19" i="24"/>
  <c r="CE18" i="24"/>
  <c r="CB18" i="24"/>
  <c r="CE17" i="24"/>
  <c r="CB17" i="24"/>
  <c r="CE16" i="24"/>
  <c r="CB16" i="24"/>
  <c r="CE15" i="24"/>
  <c r="CB15" i="24"/>
  <c r="CE14" i="24"/>
  <c r="CB14" i="24"/>
  <c r="CE13" i="24"/>
  <c r="CB13" i="24"/>
  <c r="CE12" i="24"/>
  <c r="CB12" i="24"/>
  <c r="CE11" i="24"/>
  <c r="CB11" i="24"/>
  <c r="CE10" i="24"/>
  <c r="CB10" i="24"/>
  <c r="H4" i="21"/>
  <c r="E4" i="21"/>
  <c r="F4" i="21"/>
  <c r="CA163" i="24" l="1"/>
  <c r="BZ163" i="24"/>
  <c r="C167" i="13"/>
  <c r="C169" i="13"/>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E115" i="25"/>
  <c r="E116" i="25"/>
  <c r="E117" i="25"/>
  <c r="E118" i="25"/>
  <c r="E119" i="25"/>
  <c r="E120" i="25"/>
  <c r="E121" i="25"/>
  <c r="E122" i="25"/>
  <c r="E123" i="25"/>
  <c r="E124" i="25"/>
  <c r="E125" i="25"/>
  <c r="E126" i="25"/>
  <c r="E127" i="25"/>
  <c r="E128" i="25"/>
  <c r="E129" i="25"/>
  <c r="E130" i="25"/>
  <c r="E131" i="25"/>
  <c r="E132" i="25"/>
  <c r="E133" i="25"/>
  <c r="E134" i="25"/>
  <c r="E135" i="25"/>
  <c r="E136" i="25"/>
  <c r="E137" i="25"/>
  <c r="E138" i="25"/>
  <c r="E139" i="25"/>
  <c r="E140" i="25"/>
  <c r="E141" i="25"/>
  <c r="E142" i="25"/>
  <c r="E143" i="25"/>
  <c r="E144" i="25"/>
  <c r="E145" i="25"/>
  <c r="E146" i="25"/>
  <c r="E147" i="25"/>
  <c r="E148" i="25"/>
  <c r="E149" i="25"/>
  <c r="E150" i="25"/>
  <c r="E151" i="25"/>
  <c r="E153" i="25"/>
  <c r="E154" i="25"/>
  <c r="E155" i="25"/>
  <c r="E156" i="25"/>
  <c r="E157" i="25"/>
  <c r="E158" i="25"/>
  <c r="E159" i="25"/>
  <c r="E160" i="25"/>
  <c r="E161" i="25"/>
  <c r="E162" i="25"/>
  <c r="E10" i="25"/>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7" i="24"/>
  <c r="E98" i="24"/>
  <c r="E99" i="24"/>
  <c r="E100" i="24"/>
  <c r="E101" i="24"/>
  <c r="E102" i="24"/>
  <c r="E103" i="24"/>
  <c r="E104" i="24"/>
  <c r="E105" i="24"/>
  <c r="E106" i="24"/>
  <c r="E107" i="24"/>
  <c r="E108"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139" i="24"/>
  <c r="E140" i="24"/>
  <c r="E141" i="24"/>
  <c r="E142" i="24"/>
  <c r="E143" i="24"/>
  <c r="E144" i="24"/>
  <c r="E145" i="24"/>
  <c r="E146" i="24"/>
  <c r="E147" i="24"/>
  <c r="E148" i="24"/>
  <c r="E149" i="24"/>
  <c r="E150" i="24"/>
  <c r="E151" i="24"/>
  <c r="E152" i="24"/>
  <c r="E153" i="24"/>
  <c r="E154" i="24"/>
  <c r="E155" i="24"/>
  <c r="E156" i="24"/>
  <c r="E157" i="24"/>
  <c r="E158" i="24"/>
  <c r="E159" i="24"/>
  <c r="E160" i="24"/>
  <c r="E161" i="24"/>
  <c r="E162" i="24"/>
  <c r="E10" i="24"/>
  <c r="E11" i="21"/>
  <c r="E12" i="21"/>
  <c r="E13" i="21"/>
  <c r="E14" i="21"/>
  <c r="E15" i="21"/>
  <c r="E16" i="21"/>
  <c r="E17" i="21"/>
  <c r="E18" i="21"/>
  <c r="E19" i="21"/>
  <c r="E20" i="21"/>
  <c r="E21" i="21"/>
  <c r="E22" i="21"/>
  <c r="E23" i="21"/>
  <c r="E24" i="21"/>
  <c r="E25" i="21"/>
  <c r="E26" i="21"/>
  <c r="E27" i="21"/>
  <c r="E28" i="21"/>
  <c r="E29" i="21"/>
  <c r="E30" i="21"/>
  <c r="E31" i="21"/>
  <c r="E32" i="21"/>
  <c r="E33" i="21"/>
  <c r="E34" i="21"/>
  <c r="E35" i="21"/>
  <c r="E36" i="21"/>
  <c r="E37" i="21"/>
  <c r="E38" i="21"/>
  <c r="E39" i="21"/>
  <c r="E40" i="21"/>
  <c r="E41" i="21"/>
  <c r="E42" i="21"/>
  <c r="E43" i="21"/>
  <c r="E44" i="21"/>
  <c r="E45" i="21"/>
  <c r="E46" i="21"/>
  <c r="E47" i="21"/>
  <c r="E48" i="21"/>
  <c r="E49" i="21"/>
  <c r="E50" i="21"/>
  <c r="E51" i="21"/>
  <c r="E52" i="21"/>
  <c r="E53" i="21"/>
  <c r="E54" i="21"/>
  <c r="E55" i="21"/>
  <c r="E56" i="21"/>
  <c r="E57" i="21"/>
  <c r="E58" i="21"/>
  <c r="E59" i="21"/>
  <c r="E60" i="21"/>
  <c r="E61" i="21"/>
  <c r="E62" i="21"/>
  <c r="E63" i="21"/>
  <c r="E64" i="21"/>
  <c r="E65" i="21"/>
  <c r="E66" i="21"/>
  <c r="E67" i="21"/>
  <c r="E68" i="21"/>
  <c r="E69" i="21"/>
  <c r="E70" i="21"/>
  <c r="E71" i="21"/>
  <c r="E72" i="21"/>
  <c r="E73" i="21"/>
  <c r="E74" i="21"/>
  <c r="E75" i="21"/>
  <c r="E76" i="21"/>
  <c r="E77" i="21"/>
  <c r="E78" i="21"/>
  <c r="E79" i="21"/>
  <c r="E80" i="21"/>
  <c r="E81" i="21"/>
  <c r="E82" i="21"/>
  <c r="E83" i="21"/>
  <c r="E84" i="21"/>
  <c r="E85" i="21"/>
  <c r="E86" i="21"/>
  <c r="E87" i="21"/>
  <c r="E88" i="21"/>
  <c r="E89" i="21"/>
  <c r="E90" i="21"/>
  <c r="E91" i="21"/>
  <c r="E92" i="21"/>
  <c r="E93" i="21"/>
  <c r="E94" i="21"/>
  <c r="E95" i="21"/>
  <c r="E96" i="21"/>
  <c r="E97" i="21"/>
  <c r="E98" i="21"/>
  <c r="E99" i="21"/>
  <c r="E100" i="21"/>
  <c r="E101" i="21"/>
  <c r="E102" i="21"/>
  <c r="E103" i="21"/>
  <c r="E104" i="21"/>
  <c r="E105" i="21"/>
  <c r="E106" i="21"/>
  <c r="E107" i="21"/>
  <c r="E108" i="21"/>
  <c r="E109" i="21"/>
  <c r="E110" i="21"/>
  <c r="E111" i="21"/>
  <c r="E112" i="21"/>
  <c r="E113" i="21"/>
  <c r="E114" i="21"/>
  <c r="E115" i="21"/>
  <c r="E116" i="21"/>
  <c r="E117" i="21"/>
  <c r="E118" i="21"/>
  <c r="E119" i="21"/>
  <c r="E120" i="21"/>
  <c r="E121" i="21"/>
  <c r="E122" i="21"/>
  <c r="E123" i="21"/>
  <c r="E124" i="21"/>
  <c r="E125" i="21"/>
  <c r="E126" i="21"/>
  <c r="E127" i="21"/>
  <c r="E128" i="21"/>
  <c r="E129" i="21"/>
  <c r="E130" i="21"/>
  <c r="E131" i="21"/>
  <c r="E132" i="21"/>
  <c r="E133" i="21"/>
  <c r="E134" i="21"/>
  <c r="E135" i="21"/>
  <c r="E136" i="21"/>
  <c r="E137" i="21"/>
  <c r="E138" i="21"/>
  <c r="E139" i="21"/>
  <c r="E140" i="21"/>
  <c r="E141" i="21"/>
  <c r="E142" i="21"/>
  <c r="E143" i="21"/>
  <c r="E144" i="21"/>
  <c r="E145" i="21"/>
  <c r="E146" i="21"/>
  <c r="E147" i="21"/>
  <c r="E148" i="21"/>
  <c r="E149" i="21"/>
  <c r="E150" i="21"/>
  <c r="E151" i="21"/>
  <c r="E152" i="21"/>
  <c r="E153" i="21"/>
  <c r="E154" i="21"/>
  <c r="E155" i="21"/>
  <c r="E156" i="21"/>
  <c r="E157" i="21"/>
  <c r="E158" i="21"/>
  <c r="E159" i="21"/>
  <c r="E160" i="21"/>
  <c r="E161" i="21"/>
  <c r="E162" i="21"/>
  <c r="E10" i="21"/>
  <c r="P28" i="25" l="1"/>
  <c r="P29" i="25"/>
  <c r="P30" i="25"/>
  <c r="P101" i="25"/>
  <c r="P102" i="25"/>
  <c r="P103" i="25"/>
  <c r="P104" i="25"/>
  <c r="P105" i="25"/>
  <c r="P106" i="25"/>
  <c r="P107" i="25"/>
  <c r="P108" i="25"/>
  <c r="P109" i="25"/>
  <c r="P110" i="25"/>
  <c r="P111" i="25"/>
  <c r="P112" i="25"/>
  <c r="P113" i="25"/>
  <c r="P114" i="25"/>
  <c r="P115" i="25"/>
  <c r="P116" i="25"/>
  <c r="P117" i="25"/>
  <c r="P118" i="25"/>
  <c r="P119" i="25"/>
  <c r="P120" i="25"/>
  <c r="P121" i="25"/>
  <c r="P122" i="25"/>
  <c r="P123" i="25"/>
  <c r="P124" i="25"/>
  <c r="P125" i="25"/>
  <c r="P127" i="25"/>
  <c r="P128" i="25"/>
  <c r="P129" i="25"/>
  <c r="P130" i="25"/>
  <c r="P131" i="25"/>
  <c r="P132" i="25"/>
  <c r="P133" i="25"/>
  <c r="P134" i="25"/>
  <c r="P135" i="25"/>
  <c r="P136" i="25"/>
  <c r="P137" i="25"/>
  <c r="P138" i="25"/>
  <c r="P139" i="25"/>
  <c r="P140" i="25"/>
  <c r="P141" i="25"/>
  <c r="P142" i="25"/>
  <c r="P143" i="25"/>
  <c r="P144" i="25"/>
  <c r="P145" i="25"/>
  <c r="P146" i="25"/>
  <c r="P147" i="25"/>
  <c r="P148" i="25"/>
  <c r="P149" i="25"/>
  <c r="P150" i="25"/>
  <c r="P151" i="25"/>
  <c r="P152" i="25"/>
  <c r="P153" i="25"/>
  <c r="P154" i="25"/>
  <c r="P155" i="25"/>
  <c r="P156" i="25"/>
  <c r="P157" i="25"/>
  <c r="P158" i="25"/>
  <c r="P159" i="25"/>
  <c r="P160" i="25"/>
  <c r="P161" i="25"/>
  <c r="P162" i="25"/>
  <c r="V153" i="25" l="1"/>
  <c r="U28" i="21"/>
  <c r="V28" i="21"/>
  <c r="Z28" i="21"/>
  <c r="U29" i="21"/>
  <c r="V29" i="21"/>
  <c r="Z29" i="21"/>
  <c r="U30" i="21"/>
  <c r="V30" i="21"/>
  <c r="Z30" i="21"/>
  <c r="U101" i="21"/>
  <c r="V101" i="21"/>
  <c r="U102" i="21"/>
  <c r="V102" i="21"/>
  <c r="U103" i="21"/>
  <c r="V103" i="21"/>
  <c r="U104" i="21"/>
  <c r="V104" i="21"/>
  <c r="U105" i="21"/>
  <c r="V105" i="21"/>
  <c r="U106" i="21"/>
  <c r="V106" i="21"/>
  <c r="U107" i="21"/>
  <c r="V107" i="21"/>
  <c r="U108" i="21"/>
  <c r="V108" i="21"/>
  <c r="U109" i="21"/>
  <c r="V109" i="21"/>
  <c r="U110" i="21"/>
  <c r="V110" i="21"/>
  <c r="U111" i="21"/>
  <c r="V111" i="21"/>
  <c r="U112" i="21"/>
  <c r="V112" i="21"/>
  <c r="U113" i="21"/>
  <c r="V113" i="21"/>
  <c r="U114" i="21"/>
  <c r="V114" i="21"/>
  <c r="U115" i="21"/>
  <c r="V115" i="21"/>
  <c r="U116" i="21"/>
  <c r="V116" i="21"/>
  <c r="U117" i="21"/>
  <c r="V117" i="21"/>
  <c r="U118" i="21"/>
  <c r="V118" i="21"/>
  <c r="U119" i="21"/>
  <c r="V119" i="21"/>
  <c r="U120" i="21"/>
  <c r="V120" i="21"/>
  <c r="U121" i="21"/>
  <c r="V121" i="21"/>
  <c r="U122" i="21"/>
  <c r="V122" i="21"/>
  <c r="U123" i="21"/>
  <c r="V123" i="21"/>
  <c r="U124" i="21"/>
  <c r="V124" i="21"/>
  <c r="U125" i="21"/>
  <c r="V125" i="21"/>
  <c r="U127" i="21"/>
  <c r="V127" i="21"/>
  <c r="U128" i="21"/>
  <c r="V128" i="21"/>
  <c r="U129" i="21"/>
  <c r="V129" i="21"/>
  <c r="U130" i="21"/>
  <c r="V130" i="21"/>
  <c r="U131" i="21"/>
  <c r="V131" i="21"/>
  <c r="U132" i="21"/>
  <c r="V132" i="21"/>
  <c r="U133" i="21"/>
  <c r="V133" i="21"/>
  <c r="U134" i="21"/>
  <c r="V134" i="21"/>
  <c r="U135" i="21"/>
  <c r="V135" i="21"/>
  <c r="U136" i="21"/>
  <c r="V136" i="21"/>
  <c r="U137" i="21"/>
  <c r="V137" i="21"/>
  <c r="U138" i="21"/>
  <c r="V138" i="21"/>
  <c r="U139" i="21"/>
  <c r="V139" i="21"/>
  <c r="U140" i="21"/>
  <c r="V140" i="21"/>
  <c r="U141" i="21"/>
  <c r="V141" i="21"/>
  <c r="U142" i="21"/>
  <c r="V142" i="21"/>
  <c r="U143" i="21"/>
  <c r="V143" i="21"/>
  <c r="U144" i="21"/>
  <c r="V144" i="21"/>
  <c r="U145" i="21"/>
  <c r="V145" i="21"/>
  <c r="U146" i="21"/>
  <c r="V146" i="21"/>
  <c r="U147" i="21"/>
  <c r="V147" i="21"/>
  <c r="U148" i="21"/>
  <c r="V148" i="21"/>
  <c r="U149" i="21"/>
  <c r="V149" i="21"/>
  <c r="U150" i="21"/>
  <c r="V150" i="21"/>
  <c r="U151" i="21"/>
  <c r="V151" i="21"/>
  <c r="U152" i="21"/>
  <c r="V152" i="21"/>
  <c r="U153" i="21"/>
  <c r="V153" i="21"/>
  <c r="U154" i="21"/>
  <c r="V154" i="21"/>
  <c r="U155" i="21"/>
  <c r="V155" i="21"/>
  <c r="U156" i="21"/>
  <c r="V156" i="21"/>
  <c r="U157" i="21"/>
  <c r="V157" i="21"/>
  <c r="U158" i="21"/>
  <c r="V158" i="21"/>
  <c r="U159" i="21"/>
  <c r="V159" i="21"/>
  <c r="U160" i="21"/>
  <c r="V160" i="21"/>
  <c r="U161" i="21"/>
  <c r="V161" i="21"/>
  <c r="U162" i="21"/>
  <c r="V162" i="21"/>
  <c r="CU28" i="13" l="1"/>
  <c r="CU29" i="13"/>
  <c r="CU101" i="13"/>
  <c r="CU102" i="13"/>
  <c r="CU103" i="13"/>
  <c r="CU104" i="13"/>
  <c r="CU105" i="13"/>
  <c r="CU106" i="13"/>
  <c r="CU107" i="13"/>
  <c r="CU108" i="13"/>
  <c r="CU109" i="13"/>
  <c r="CU110" i="13"/>
  <c r="CU111" i="13"/>
  <c r="CU112" i="13"/>
  <c r="CU113" i="13"/>
  <c r="CU114" i="13"/>
  <c r="CU115" i="13"/>
  <c r="CU116" i="13"/>
  <c r="CU117" i="13"/>
  <c r="CU118" i="13"/>
  <c r="CU119" i="13"/>
  <c r="CU120" i="13"/>
  <c r="CU121" i="13"/>
  <c r="CU122" i="13"/>
  <c r="CU123" i="13"/>
  <c r="CU124" i="13"/>
  <c r="CU125" i="13"/>
  <c r="CU127" i="13"/>
  <c r="CU128" i="13"/>
  <c r="CU129" i="13"/>
  <c r="CU130" i="13"/>
  <c r="CU131" i="13"/>
  <c r="CU132" i="13"/>
  <c r="CU133" i="13"/>
  <c r="CU134" i="13"/>
  <c r="CU135" i="13"/>
  <c r="CU136" i="13"/>
  <c r="CU137" i="13"/>
  <c r="CU138" i="13"/>
  <c r="CU139" i="13"/>
  <c r="CU140" i="13"/>
  <c r="CU141" i="13"/>
  <c r="CU142" i="13"/>
  <c r="CU143" i="13"/>
  <c r="CU144" i="13"/>
  <c r="CU145" i="13"/>
  <c r="CU146" i="13"/>
  <c r="CU147" i="13"/>
  <c r="CU148" i="13"/>
  <c r="CU149" i="13"/>
  <c r="CU150" i="13"/>
  <c r="CU151" i="13"/>
  <c r="CU152" i="13"/>
  <c r="CU153" i="13"/>
  <c r="CU154" i="13"/>
  <c r="CU155" i="13"/>
  <c r="CU156" i="13"/>
  <c r="CU157" i="13"/>
  <c r="CU158" i="13"/>
  <c r="CU159" i="13"/>
  <c r="CU160" i="13"/>
  <c r="CU161" i="13"/>
  <c r="CU162" i="13"/>
  <c r="T11" i="13"/>
  <c r="U11" i="13"/>
  <c r="T12" i="13"/>
  <c r="U12" i="13"/>
  <c r="T13" i="13"/>
  <c r="U13" i="13"/>
  <c r="T14" i="13"/>
  <c r="U14" i="13"/>
  <c r="T15" i="13"/>
  <c r="U15" i="13"/>
  <c r="T16" i="13"/>
  <c r="U16" i="13"/>
  <c r="T17" i="13"/>
  <c r="U17" i="13"/>
  <c r="T18" i="13"/>
  <c r="U18" i="13"/>
  <c r="T19" i="13"/>
  <c r="U19" i="13"/>
  <c r="T20" i="13"/>
  <c r="U20" i="13"/>
  <c r="T21" i="13"/>
  <c r="U21" i="13"/>
  <c r="X12" i="13" l="1"/>
  <c r="V12" i="13" s="1"/>
  <c r="X21" i="13"/>
  <c r="V21" i="13" s="1"/>
  <c r="X19" i="13"/>
  <c r="W19" i="13" s="1"/>
  <c r="X17" i="13"/>
  <c r="W17" i="13" s="1"/>
  <c r="X15" i="13"/>
  <c r="V15" i="13" s="1"/>
  <c r="X13" i="13"/>
  <c r="V13" i="13" s="1"/>
  <c r="X11" i="13"/>
  <c r="W11" i="13" s="1"/>
  <c r="X14" i="13"/>
  <c r="W14" i="13" s="1"/>
  <c r="X18" i="13"/>
  <c r="V18" i="13" s="1"/>
  <c r="X20" i="13"/>
  <c r="W20" i="13" s="1"/>
  <c r="X16" i="13"/>
  <c r="V16" i="13" s="1"/>
  <c r="CT101" i="13"/>
  <c r="CX101" i="13"/>
  <c r="CY101" i="13"/>
  <c r="CT102" i="13"/>
  <c r="CX102" i="13"/>
  <c r="CY102" i="13"/>
  <c r="CT103" i="13"/>
  <c r="CX103" i="13"/>
  <c r="CY103" i="13"/>
  <c r="CT104" i="13"/>
  <c r="CX104" i="13"/>
  <c r="CY104" i="13"/>
  <c r="CT105" i="13"/>
  <c r="CX105" i="13"/>
  <c r="CY105" i="13"/>
  <c r="CT106" i="13"/>
  <c r="CX106" i="13"/>
  <c r="CY106" i="13"/>
  <c r="CT107" i="13"/>
  <c r="CX107" i="13"/>
  <c r="CY107" i="13"/>
  <c r="CT108" i="13"/>
  <c r="CX108" i="13"/>
  <c r="CY108" i="13"/>
  <c r="CT109" i="13"/>
  <c r="CX109" i="13"/>
  <c r="CY109" i="13"/>
  <c r="CT110" i="13"/>
  <c r="CX110" i="13"/>
  <c r="CY110" i="13"/>
  <c r="CT111" i="13"/>
  <c r="CX111" i="13"/>
  <c r="CY111" i="13"/>
  <c r="CT112" i="13"/>
  <c r="CX112" i="13"/>
  <c r="CY112" i="13"/>
  <c r="CT113" i="13"/>
  <c r="CX113" i="13"/>
  <c r="CY113" i="13"/>
  <c r="CT114" i="13"/>
  <c r="CX114" i="13"/>
  <c r="CY114" i="13"/>
  <c r="CT115" i="13"/>
  <c r="CX115" i="13"/>
  <c r="CY115" i="13"/>
  <c r="CT116" i="13"/>
  <c r="CX116" i="13"/>
  <c r="CY116" i="13"/>
  <c r="CT117" i="13"/>
  <c r="CX117" i="13"/>
  <c r="CY117" i="13"/>
  <c r="CT118" i="13"/>
  <c r="CX118" i="13"/>
  <c r="CY118" i="13"/>
  <c r="CT119" i="13"/>
  <c r="CX119" i="13"/>
  <c r="CY119" i="13"/>
  <c r="CT120" i="13"/>
  <c r="CX120" i="13"/>
  <c r="CY120" i="13"/>
  <c r="CT121" i="13"/>
  <c r="CX121" i="13"/>
  <c r="CY121" i="13"/>
  <c r="CT122" i="13"/>
  <c r="CX122" i="13"/>
  <c r="CY122" i="13"/>
  <c r="CT123" i="13"/>
  <c r="CX123" i="13"/>
  <c r="CY123" i="13"/>
  <c r="CT124" i="13"/>
  <c r="CX124" i="13"/>
  <c r="CY124" i="13"/>
  <c r="CT125" i="13"/>
  <c r="CX125" i="13"/>
  <c r="CY125" i="13"/>
  <c r="CT127" i="13"/>
  <c r="CX127" i="13"/>
  <c r="CY127" i="13"/>
  <c r="CT128" i="13"/>
  <c r="CX128" i="13"/>
  <c r="CY128" i="13"/>
  <c r="CT129" i="13"/>
  <c r="CX129" i="13"/>
  <c r="CY129" i="13"/>
  <c r="CT130" i="13"/>
  <c r="CX130" i="13"/>
  <c r="CY130" i="13"/>
  <c r="CT131" i="13"/>
  <c r="CX131" i="13"/>
  <c r="CY131" i="13"/>
  <c r="CT132" i="13"/>
  <c r="CX132" i="13"/>
  <c r="CY132" i="13"/>
  <c r="CT133" i="13"/>
  <c r="CX133" i="13"/>
  <c r="CY133" i="13"/>
  <c r="CT134" i="13"/>
  <c r="CX134" i="13"/>
  <c r="CY134" i="13"/>
  <c r="CT135" i="13"/>
  <c r="CX135" i="13"/>
  <c r="CY135" i="13"/>
  <c r="CT136" i="13"/>
  <c r="CX136" i="13"/>
  <c r="CY136" i="13"/>
  <c r="CT137" i="13"/>
  <c r="CX137" i="13"/>
  <c r="CY137" i="13"/>
  <c r="CT138" i="13"/>
  <c r="CX138" i="13"/>
  <c r="CY138" i="13"/>
  <c r="CT139" i="13"/>
  <c r="CX139" i="13"/>
  <c r="CY139" i="13"/>
  <c r="CT140" i="13"/>
  <c r="CX140" i="13"/>
  <c r="CY140" i="13"/>
  <c r="CT141" i="13"/>
  <c r="CX141" i="13"/>
  <c r="CY141" i="13"/>
  <c r="CT142" i="13"/>
  <c r="CX142" i="13"/>
  <c r="CY142" i="13"/>
  <c r="CT143" i="13"/>
  <c r="CX143" i="13"/>
  <c r="CY143" i="13"/>
  <c r="CT144" i="13"/>
  <c r="CX144" i="13"/>
  <c r="CY144" i="13"/>
  <c r="CT145" i="13"/>
  <c r="CX145" i="13"/>
  <c r="CY145" i="13"/>
  <c r="CT146" i="13"/>
  <c r="CX146" i="13"/>
  <c r="CY146" i="13"/>
  <c r="CT147" i="13"/>
  <c r="CX147" i="13"/>
  <c r="CY147" i="13"/>
  <c r="CT148" i="13"/>
  <c r="CX148" i="13"/>
  <c r="CY148" i="13"/>
  <c r="CT149" i="13"/>
  <c r="CX149" i="13"/>
  <c r="CY149" i="13"/>
  <c r="CT150" i="13"/>
  <c r="CX150" i="13"/>
  <c r="CY150" i="13"/>
  <c r="CT151" i="13"/>
  <c r="CX151" i="13"/>
  <c r="CY151" i="13"/>
  <c r="CT152" i="13"/>
  <c r="CX152" i="13"/>
  <c r="CY152" i="13"/>
  <c r="CT153" i="13"/>
  <c r="CX153" i="13"/>
  <c r="CY153" i="13"/>
  <c r="CT154" i="13"/>
  <c r="CX154" i="13"/>
  <c r="CY154" i="13"/>
  <c r="CT155" i="13"/>
  <c r="CX155" i="13"/>
  <c r="CY155" i="13"/>
  <c r="CT156" i="13"/>
  <c r="CX156" i="13"/>
  <c r="CY156" i="13"/>
  <c r="CT157" i="13"/>
  <c r="CX157" i="13"/>
  <c r="CY157" i="13"/>
  <c r="CT158" i="13"/>
  <c r="CX158" i="13"/>
  <c r="CY158" i="13"/>
  <c r="CT159" i="13"/>
  <c r="CX159" i="13"/>
  <c r="CY159" i="13"/>
  <c r="CT160" i="13"/>
  <c r="CX160" i="13"/>
  <c r="CY160" i="13"/>
  <c r="CT161" i="13"/>
  <c r="CX161" i="13"/>
  <c r="CY161" i="13"/>
  <c r="CT162" i="13"/>
  <c r="CX162" i="13"/>
  <c r="CY162" i="13"/>
  <c r="Y19" i="13" l="1"/>
  <c r="W12" i="13"/>
  <c r="Y12" i="13" s="1"/>
  <c r="V19" i="13"/>
  <c r="V11" i="13"/>
  <c r="Y11" i="13" s="1"/>
  <c r="W13" i="13"/>
  <c r="Y13" i="13" s="1"/>
  <c r="W15" i="13"/>
  <c r="Y15" i="13" s="1"/>
  <c r="V14" i="13"/>
  <c r="Y14" i="13" s="1"/>
  <c r="V20" i="13"/>
  <c r="Y20" i="13" s="1"/>
  <c r="W21" i="13"/>
  <c r="Y21" i="13" s="1"/>
  <c r="V17" i="13"/>
  <c r="Y17" i="13" s="1"/>
  <c r="W18" i="13"/>
  <c r="Y18" i="13" s="1"/>
  <c r="W16" i="13"/>
  <c r="Y16" i="13" s="1"/>
  <c r="O11" i="25" l="1"/>
  <c r="O14" i="25"/>
  <c r="O12" i="25"/>
  <c r="O13" i="25"/>
  <c r="O18" i="25"/>
  <c r="O17" i="25"/>
  <c r="O16" i="25"/>
  <c r="O15" i="25"/>
  <c r="U19" i="21"/>
  <c r="V19" i="21" s="1"/>
  <c r="W19" i="21" s="1"/>
  <c r="U14" i="21"/>
  <c r="V14" i="21" s="1"/>
  <c r="W14" i="21" s="1"/>
  <c r="U15" i="21"/>
  <c r="V15" i="21" s="1"/>
  <c r="W15" i="21" s="1"/>
  <c r="U12" i="21"/>
  <c r="V12" i="21" s="1"/>
  <c r="W12" i="21" s="1"/>
  <c r="U11" i="21"/>
  <c r="V11" i="21" s="1"/>
  <c r="W11" i="21" s="1"/>
  <c r="P19" i="25"/>
  <c r="P14" i="25"/>
  <c r="P12" i="25"/>
  <c r="U20" i="21"/>
  <c r="V20" i="21" s="1"/>
  <c r="W20" i="21" s="1"/>
  <c r="Y20" i="21" s="1"/>
  <c r="P20" i="25"/>
  <c r="P15" i="25"/>
  <c r="P11" i="25"/>
  <c r="P18" i="25"/>
  <c r="U18" i="21"/>
  <c r="V18" i="21" s="1"/>
  <c r="W18" i="21" s="1"/>
  <c r="Y18" i="21" s="1"/>
  <c r="P17" i="25"/>
  <c r="U17" i="21"/>
  <c r="V17" i="21" s="1"/>
  <c r="W17" i="21" s="1"/>
  <c r="P21" i="25"/>
  <c r="U21" i="21"/>
  <c r="V21" i="21" s="1"/>
  <c r="W21" i="21" s="1"/>
  <c r="P13" i="25"/>
  <c r="U13" i="21"/>
  <c r="V13" i="21" s="1"/>
  <c r="W13" i="21" s="1"/>
  <c r="P16" i="25"/>
  <c r="U16" i="21"/>
  <c r="V16" i="21" s="1"/>
  <c r="W16" i="21" s="1"/>
  <c r="BV11" i="24"/>
  <c r="BY11" i="24"/>
  <c r="BV12" i="24"/>
  <c r="BY12" i="24"/>
  <c r="BV13" i="24"/>
  <c r="BY13" i="24"/>
  <c r="BV14" i="24"/>
  <c r="BY14" i="24"/>
  <c r="BV15" i="24"/>
  <c r="BY15" i="24"/>
  <c r="BV16" i="24"/>
  <c r="BY16" i="24"/>
  <c r="BV17" i="24"/>
  <c r="BY17" i="24"/>
  <c r="BV18" i="24"/>
  <c r="BY18" i="24"/>
  <c r="BV19" i="24"/>
  <c r="BY19" i="24"/>
  <c r="BV20" i="24"/>
  <c r="BY20" i="24"/>
  <c r="BV21" i="24"/>
  <c r="BY21" i="24"/>
  <c r="BV22" i="24"/>
  <c r="BY22" i="24"/>
  <c r="BV23" i="24"/>
  <c r="BY23" i="24"/>
  <c r="BV24" i="24"/>
  <c r="BY24" i="24"/>
  <c r="BV25" i="24"/>
  <c r="BY25" i="24"/>
  <c r="BV26" i="24"/>
  <c r="BY26" i="24"/>
  <c r="BV27" i="24"/>
  <c r="BY27" i="24"/>
  <c r="BV28" i="24"/>
  <c r="BY28" i="24"/>
  <c r="BV29" i="24"/>
  <c r="BY29" i="24"/>
  <c r="BV30" i="24"/>
  <c r="BY30" i="24"/>
  <c r="BV31" i="24"/>
  <c r="BY31" i="24"/>
  <c r="BV32" i="24"/>
  <c r="BY32" i="24"/>
  <c r="BV33" i="24"/>
  <c r="BY33" i="24"/>
  <c r="BV34" i="24"/>
  <c r="BY34" i="24"/>
  <c r="BV35" i="24"/>
  <c r="BY35" i="24"/>
  <c r="BV36" i="24"/>
  <c r="BY36" i="24"/>
  <c r="BV37" i="24"/>
  <c r="BY37" i="24"/>
  <c r="BV38" i="24"/>
  <c r="BY38" i="24"/>
  <c r="BV39" i="24"/>
  <c r="BY39" i="24"/>
  <c r="BV40" i="24"/>
  <c r="BY40" i="24"/>
  <c r="BV41" i="24"/>
  <c r="BY41" i="24"/>
  <c r="BV42" i="24"/>
  <c r="BY42" i="24"/>
  <c r="BV43" i="24"/>
  <c r="BY43" i="24"/>
  <c r="BV44" i="24"/>
  <c r="BY44" i="24"/>
  <c r="BV45" i="24"/>
  <c r="BY45" i="24"/>
  <c r="BV46" i="24"/>
  <c r="BY46" i="24"/>
  <c r="BV47" i="24"/>
  <c r="BY47" i="24"/>
  <c r="BV48" i="24"/>
  <c r="BY48" i="24"/>
  <c r="BV49" i="24"/>
  <c r="BY49" i="24"/>
  <c r="BV50" i="24"/>
  <c r="BY50" i="24"/>
  <c r="BV51" i="24"/>
  <c r="BY51" i="24"/>
  <c r="BV52" i="24"/>
  <c r="BY52" i="24"/>
  <c r="BV53" i="24"/>
  <c r="BY53" i="24"/>
  <c r="BV54" i="24"/>
  <c r="BY54" i="24"/>
  <c r="BV55" i="24"/>
  <c r="BY55" i="24"/>
  <c r="BV56" i="24"/>
  <c r="BY56" i="24"/>
  <c r="BV57" i="24"/>
  <c r="BY57" i="24"/>
  <c r="BV58" i="24"/>
  <c r="BY58" i="24"/>
  <c r="BV59" i="24"/>
  <c r="BY59" i="24"/>
  <c r="BV60" i="24"/>
  <c r="BY60" i="24"/>
  <c r="BV61" i="24"/>
  <c r="BY61" i="24"/>
  <c r="BV62" i="24"/>
  <c r="BY62" i="24"/>
  <c r="BV63" i="24"/>
  <c r="BY63" i="24"/>
  <c r="BV64" i="24"/>
  <c r="BY64" i="24"/>
  <c r="BV65" i="24"/>
  <c r="BY65" i="24"/>
  <c r="BV66" i="24"/>
  <c r="BY66" i="24"/>
  <c r="BV67" i="24"/>
  <c r="BY67" i="24"/>
  <c r="BV68" i="24"/>
  <c r="BY68" i="24"/>
  <c r="BV69" i="24"/>
  <c r="BY69" i="24"/>
  <c r="BV70" i="24"/>
  <c r="BY70" i="24"/>
  <c r="BV71" i="24"/>
  <c r="BY71" i="24"/>
  <c r="BV72" i="24"/>
  <c r="BY72" i="24"/>
  <c r="BV73" i="24"/>
  <c r="BY73" i="24"/>
  <c r="BV74" i="24"/>
  <c r="BY74" i="24"/>
  <c r="BV75" i="24"/>
  <c r="BY75" i="24"/>
  <c r="BV76" i="24"/>
  <c r="BY76" i="24"/>
  <c r="BV77" i="24"/>
  <c r="BY77" i="24"/>
  <c r="BV78" i="24"/>
  <c r="BY78" i="24"/>
  <c r="BV79" i="24"/>
  <c r="BY79" i="24"/>
  <c r="BV80" i="24"/>
  <c r="BY80" i="24"/>
  <c r="BV81" i="24"/>
  <c r="BY81" i="24"/>
  <c r="BV82" i="24"/>
  <c r="BY82" i="24"/>
  <c r="BV83" i="24"/>
  <c r="BY83" i="24"/>
  <c r="BV84" i="24"/>
  <c r="BY84" i="24"/>
  <c r="BV85" i="24"/>
  <c r="BY85" i="24"/>
  <c r="BV86" i="24"/>
  <c r="BY86" i="24"/>
  <c r="BV87" i="24"/>
  <c r="BY87" i="24"/>
  <c r="BV88" i="24"/>
  <c r="BY88" i="24"/>
  <c r="BV89" i="24"/>
  <c r="BY89" i="24"/>
  <c r="BV90" i="24"/>
  <c r="BY90" i="24"/>
  <c r="BV91" i="24"/>
  <c r="BY91" i="24"/>
  <c r="BV92" i="24"/>
  <c r="BY92" i="24"/>
  <c r="BV93" i="24"/>
  <c r="BY93" i="24"/>
  <c r="BV94" i="24"/>
  <c r="BY94" i="24"/>
  <c r="BV95" i="24"/>
  <c r="BY95" i="24"/>
  <c r="BV96" i="24"/>
  <c r="BY96" i="24"/>
  <c r="BV97" i="24"/>
  <c r="BY97" i="24"/>
  <c r="BV98" i="24"/>
  <c r="BY98" i="24"/>
  <c r="BV99" i="24"/>
  <c r="BY99" i="24"/>
  <c r="BV100" i="24"/>
  <c r="BY100" i="24"/>
  <c r="BV101" i="24"/>
  <c r="BY101" i="24"/>
  <c r="BV102" i="24"/>
  <c r="BY102" i="24"/>
  <c r="BV103" i="24"/>
  <c r="BY103" i="24"/>
  <c r="BV104" i="24"/>
  <c r="BY104" i="24"/>
  <c r="BV105" i="24"/>
  <c r="BY105" i="24"/>
  <c r="BV106" i="24"/>
  <c r="BY106" i="24"/>
  <c r="BV107" i="24"/>
  <c r="BY107" i="24"/>
  <c r="BV108" i="24"/>
  <c r="BY108" i="24"/>
  <c r="BV109" i="24"/>
  <c r="BY109" i="24"/>
  <c r="BV110" i="24"/>
  <c r="BY110" i="24"/>
  <c r="BV111" i="24"/>
  <c r="BY111" i="24"/>
  <c r="BV112" i="24"/>
  <c r="BY112" i="24"/>
  <c r="BV113" i="24"/>
  <c r="BY113" i="24"/>
  <c r="BV114" i="24"/>
  <c r="BY114" i="24"/>
  <c r="BV115" i="24"/>
  <c r="BY115" i="24"/>
  <c r="BV116" i="24"/>
  <c r="BY116" i="24"/>
  <c r="BV117" i="24"/>
  <c r="BY117" i="24"/>
  <c r="BV118" i="24"/>
  <c r="BY118" i="24"/>
  <c r="BV119" i="24"/>
  <c r="BY119" i="24"/>
  <c r="BV120" i="24"/>
  <c r="BY120" i="24"/>
  <c r="BV121" i="24"/>
  <c r="BY121" i="24"/>
  <c r="BV122" i="24"/>
  <c r="BY122" i="24"/>
  <c r="BV123" i="24"/>
  <c r="BY123" i="24"/>
  <c r="BV124" i="24"/>
  <c r="BY124" i="24"/>
  <c r="BV125" i="24"/>
  <c r="BY125" i="24"/>
  <c r="BV126" i="24"/>
  <c r="BY126" i="24"/>
  <c r="BV127" i="24"/>
  <c r="BY127" i="24"/>
  <c r="BV128" i="24"/>
  <c r="BY128" i="24"/>
  <c r="BV129" i="24"/>
  <c r="BY129" i="24"/>
  <c r="BV130" i="24"/>
  <c r="BY130" i="24"/>
  <c r="BV131" i="24"/>
  <c r="BY131" i="24"/>
  <c r="BV132" i="24"/>
  <c r="BY132" i="24"/>
  <c r="BV133" i="24"/>
  <c r="BY133" i="24"/>
  <c r="BV134" i="24"/>
  <c r="BY134" i="24"/>
  <c r="BV135" i="24"/>
  <c r="BY135" i="24"/>
  <c r="BV136" i="24"/>
  <c r="BY136" i="24"/>
  <c r="BV137" i="24"/>
  <c r="BY137" i="24"/>
  <c r="BV138" i="24"/>
  <c r="BY138" i="24"/>
  <c r="BV139" i="24"/>
  <c r="BY139" i="24"/>
  <c r="BV140" i="24"/>
  <c r="BY140" i="24"/>
  <c r="BV141" i="24"/>
  <c r="BY141" i="24"/>
  <c r="BV142" i="24"/>
  <c r="BY142" i="24"/>
  <c r="BV143" i="24"/>
  <c r="BY143" i="24"/>
  <c r="BV144" i="24"/>
  <c r="BY144" i="24"/>
  <c r="BV145" i="24"/>
  <c r="BY145" i="24"/>
  <c r="BV146" i="24"/>
  <c r="BY146" i="24"/>
  <c r="BV147" i="24"/>
  <c r="BY147" i="24"/>
  <c r="BV148" i="24"/>
  <c r="BY148" i="24"/>
  <c r="BV149" i="24"/>
  <c r="BY149" i="24"/>
  <c r="BV150" i="24"/>
  <c r="BY150" i="24"/>
  <c r="BV151" i="24"/>
  <c r="BY151" i="24"/>
  <c r="BV152" i="24"/>
  <c r="BY152" i="24"/>
  <c r="BV153" i="24"/>
  <c r="BY153" i="24"/>
  <c r="BV154" i="24"/>
  <c r="BY154" i="24"/>
  <c r="CJ154" i="24" s="1"/>
  <c r="BV155" i="24"/>
  <c r="BY155" i="24"/>
  <c r="CJ155" i="24" s="1"/>
  <c r="BV156" i="24"/>
  <c r="BY156" i="24"/>
  <c r="CJ156" i="24" s="1"/>
  <c r="BV157" i="24"/>
  <c r="BY157" i="24"/>
  <c r="BV158" i="24"/>
  <c r="BY158" i="24"/>
  <c r="BV159" i="24"/>
  <c r="BY159" i="24"/>
  <c r="BV160" i="24"/>
  <c r="BY160" i="24"/>
  <c r="BV161" i="24"/>
  <c r="BY161" i="24"/>
  <c r="BV162" i="24"/>
  <c r="BY162" i="24"/>
  <c r="BY10" i="24"/>
  <c r="BV10" i="24"/>
  <c r="BX163" i="24" l="1"/>
  <c r="BW163" i="24"/>
  <c r="CJ157" i="24"/>
  <c r="BU163" i="24"/>
  <c r="BT163" i="24"/>
  <c r="S128" i="21"/>
  <c r="P128" i="21"/>
  <c r="M128" i="21"/>
  <c r="J128" i="21"/>
  <c r="S127" i="21"/>
  <c r="P127" i="21"/>
  <c r="M127" i="21"/>
  <c r="J127" i="21"/>
  <c r="S126" i="21"/>
  <c r="P126" i="21"/>
  <c r="M126" i="21"/>
  <c r="J126" i="21"/>
  <c r="S125" i="21"/>
  <c r="P125" i="21"/>
  <c r="M125" i="21"/>
  <c r="J125" i="21"/>
  <c r="S124" i="21"/>
  <c r="P124" i="21"/>
  <c r="M124" i="21"/>
  <c r="J124" i="21"/>
  <c r="S123" i="21"/>
  <c r="P123" i="21"/>
  <c r="M123" i="21"/>
  <c r="J123" i="21"/>
  <c r="S122" i="21"/>
  <c r="P122" i="21"/>
  <c r="M122" i="21"/>
  <c r="J122" i="21"/>
  <c r="S121" i="21"/>
  <c r="P121" i="21"/>
  <c r="M121" i="21"/>
  <c r="J121" i="21"/>
  <c r="S120" i="21"/>
  <c r="P120" i="21"/>
  <c r="M120" i="21"/>
  <c r="J120" i="21"/>
  <c r="S119" i="21"/>
  <c r="P119" i="21"/>
  <c r="M119" i="21"/>
  <c r="J119" i="21"/>
  <c r="S118" i="21"/>
  <c r="P118" i="21"/>
  <c r="M118" i="21"/>
  <c r="J118" i="21"/>
  <c r="S117" i="21"/>
  <c r="P117" i="21"/>
  <c r="M117" i="21"/>
  <c r="J117" i="21"/>
  <c r="S116" i="21"/>
  <c r="P116" i="21"/>
  <c r="M116" i="21"/>
  <c r="J116" i="21"/>
  <c r="S115" i="21"/>
  <c r="P115" i="21"/>
  <c r="M115" i="21"/>
  <c r="J115" i="21"/>
  <c r="S114" i="21"/>
  <c r="P114" i="21"/>
  <c r="M114" i="21"/>
  <c r="J114" i="21"/>
  <c r="S113" i="21"/>
  <c r="P113" i="21"/>
  <c r="M113" i="21"/>
  <c r="J113" i="21"/>
  <c r="S112" i="21"/>
  <c r="P112" i="21"/>
  <c r="M112" i="21"/>
  <c r="J112" i="21"/>
  <c r="S111" i="21"/>
  <c r="P111" i="21"/>
  <c r="M111" i="21"/>
  <c r="J111" i="21"/>
  <c r="S110" i="21"/>
  <c r="P110" i="21"/>
  <c r="M110" i="21"/>
  <c r="J110" i="21"/>
  <c r="S109" i="21"/>
  <c r="P109" i="21"/>
  <c r="M109" i="21"/>
  <c r="J109" i="21"/>
  <c r="S108" i="21"/>
  <c r="P108" i="21"/>
  <c r="M108" i="21"/>
  <c r="J108" i="21"/>
  <c r="S107" i="21"/>
  <c r="P107" i="21"/>
  <c r="M107" i="21"/>
  <c r="J107" i="21"/>
  <c r="S106" i="21"/>
  <c r="P106" i="21"/>
  <c r="M106" i="21"/>
  <c r="J106" i="21"/>
  <c r="S105" i="21"/>
  <c r="P105" i="21"/>
  <c r="M105" i="21"/>
  <c r="J105" i="21"/>
  <c r="S104" i="21"/>
  <c r="P104" i="21"/>
  <c r="M104" i="21"/>
  <c r="J104" i="21"/>
  <c r="S103" i="21"/>
  <c r="P103" i="21"/>
  <c r="M103" i="21"/>
  <c r="J103" i="21"/>
  <c r="S102" i="21"/>
  <c r="P102" i="21"/>
  <c r="M102" i="21"/>
  <c r="J102" i="21"/>
  <c r="S101" i="21"/>
  <c r="P101" i="21"/>
  <c r="M101" i="21"/>
  <c r="J101" i="21"/>
  <c r="S100" i="21"/>
  <c r="P100" i="21"/>
  <c r="M100" i="21"/>
  <c r="J100" i="21"/>
  <c r="S99" i="21"/>
  <c r="P99" i="21"/>
  <c r="M99" i="21"/>
  <c r="J99" i="21"/>
  <c r="S98" i="21"/>
  <c r="P98" i="21"/>
  <c r="M98" i="21"/>
  <c r="J98" i="21"/>
  <c r="S97" i="21"/>
  <c r="P97" i="21"/>
  <c r="M97" i="21"/>
  <c r="J97" i="21"/>
  <c r="S96" i="21"/>
  <c r="P96" i="21"/>
  <c r="M96" i="21"/>
  <c r="J96" i="21"/>
  <c r="S95" i="21"/>
  <c r="P95" i="21"/>
  <c r="M95" i="21"/>
  <c r="J95" i="21"/>
  <c r="S94" i="21"/>
  <c r="P94" i="21"/>
  <c r="M94" i="21"/>
  <c r="J94" i="21"/>
  <c r="S93" i="21"/>
  <c r="P93" i="21"/>
  <c r="M93" i="21"/>
  <c r="J93" i="21"/>
  <c r="S92" i="21"/>
  <c r="P92" i="21"/>
  <c r="M92" i="21"/>
  <c r="J92" i="21"/>
  <c r="S91" i="21"/>
  <c r="P91" i="21"/>
  <c r="M91" i="21"/>
  <c r="J91" i="21"/>
  <c r="S90" i="21"/>
  <c r="P90" i="21"/>
  <c r="M90" i="21"/>
  <c r="J90" i="21"/>
  <c r="S89" i="21"/>
  <c r="P89" i="21"/>
  <c r="M89" i="21"/>
  <c r="J89" i="21"/>
  <c r="S88" i="21"/>
  <c r="P88" i="21"/>
  <c r="M88" i="21"/>
  <c r="J88" i="21"/>
  <c r="S87" i="21"/>
  <c r="P87" i="21"/>
  <c r="M87" i="21"/>
  <c r="J87" i="21"/>
  <c r="S86" i="21"/>
  <c r="P86" i="21"/>
  <c r="M86" i="21"/>
  <c r="J86" i="21"/>
  <c r="S85" i="21"/>
  <c r="P85" i="21"/>
  <c r="M85" i="21"/>
  <c r="J85" i="21"/>
  <c r="S84" i="21"/>
  <c r="P84" i="21"/>
  <c r="M84" i="21"/>
  <c r="J84" i="21"/>
  <c r="S83" i="21"/>
  <c r="P83" i="21"/>
  <c r="M83" i="21"/>
  <c r="J83" i="21"/>
  <c r="S82" i="21"/>
  <c r="P82" i="21"/>
  <c r="M82" i="21"/>
  <c r="J82" i="21"/>
  <c r="S81" i="21"/>
  <c r="P81" i="21"/>
  <c r="M81" i="21"/>
  <c r="J81" i="21"/>
  <c r="S80" i="21"/>
  <c r="P80" i="21"/>
  <c r="M80" i="21"/>
  <c r="J80" i="21"/>
  <c r="S79" i="21"/>
  <c r="P79" i="21"/>
  <c r="M79" i="21"/>
  <c r="J79" i="21"/>
  <c r="S78" i="21"/>
  <c r="P78" i="21"/>
  <c r="M78" i="21"/>
  <c r="J78" i="21"/>
  <c r="S77" i="21"/>
  <c r="P77" i="21"/>
  <c r="M77" i="21"/>
  <c r="J77" i="21"/>
  <c r="S76" i="21"/>
  <c r="P76" i="21"/>
  <c r="M76" i="21"/>
  <c r="J76" i="21"/>
  <c r="S75" i="21"/>
  <c r="P75" i="21"/>
  <c r="M75" i="21"/>
  <c r="J75" i="21"/>
  <c r="S74" i="21"/>
  <c r="P74" i="21"/>
  <c r="M74" i="21"/>
  <c r="J74" i="21"/>
  <c r="S73" i="21"/>
  <c r="P73" i="21"/>
  <c r="M73" i="21"/>
  <c r="J73" i="21"/>
  <c r="S72" i="21"/>
  <c r="P72" i="21"/>
  <c r="M72" i="21"/>
  <c r="J72" i="21"/>
  <c r="S71" i="21"/>
  <c r="P71" i="21"/>
  <c r="M71" i="21"/>
  <c r="J71" i="21"/>
  <c r="S70" i="21"/>
  <c r="P70" i="21"/>
  <c r="M70" i="21"/>
  <c r="J70" i="21"/>
  <c r="S69" i="21"/>
  <c r="P69" i="21"/>
  <c r="M69" i="21"/>
  <c r="J69" i="21"/>
  <c r="S68" i="21"/>
  <c r="P68" i="21"/>
  <c r="M68" i="21"/>
  <c r="J68" i="21"/>
  <c r="S67" i="21"/>
  <c r="P67" i="21"/>
  <c r="M67" i="21"/>
  <c r="J67" i="21"/>
  <c r="S66" i="21"/>
  <c r="P66" i="21"/>
  <c r="M66" i="21"/>
  <c r="J66" i="21"/>
  <c r="S65" i="21"/>
  <c r="P65" i="21"/>
  <c r="M65" i="21"/>
  <c r="J65" i="21"/>
  <c r="S64" i="21"/>
  <c r="P64" i="21"/>
  <c r="M64" i="21"/>
  <c r="J64" i="21"/>
  <c r="S63" i="21"/>
  <c r="P63" i="21"/>
  <c r="M63" i="21"/>
  <c r="J63" i="21"/>
  <c r="S62" i="21"/>
  <c r="P62" i="21"/>
  <c r="M62" i="21"/>
  <c r="J62" i="21"/>
  <c r="S61" i="21"/>
  <c r="P61" i="21"/>
  <c r="M61" i="21"/>
  <c r="J61" i="21"/>
  <c r="S60" i="21"/>
  <c r="P60" i="21"/>
  <c r="M60" i="21"/>
  <c r="J60" i="21"/>
  <c r="S59" i="21"/>
  <c r="P59" i="21"/>
  <c r="M59" i="21"/>
  <c r="J59" i="21"/>
  <c r="S58" i="21"/>
  <c r="P58" i="21"/>
  <c r="M58" i="21"/>
  <c r="J58" i="21"/>
  <c r="S57" i="21"/>
  <c r="P57" i="21"/>
  <c r="M57" i="21"/>
  <c r="J57" i="21"/>
  <c r="S56" i="21"/>
  <c r="P56" i="21"/>
  <c r="M56" i="21"/>
  <c r="J56" i="21"/>
  <c r="S55" i="21"/>
  <c r="P55" i="21"/>
  <c r="M55" i="21"/>
  <c r="J55" i="21"/>
  <c r="S54" i="21"/>
  <c r="P54" i="21"/>
  <c r="M54" i="21"/>
  <c r="J54" i="21"/>
  <c r="S53" i="21"/>
  <c r="P53" i="21"/>
  <c r="M53" i="21"/>
  <c r="J53" i="21"/>
  <c r="S52" i="21"/>
  <c r="P52" i="21"/>
  <c r="M52" i="21"/>
  <c r="J52" i="21"/>
  <c r="S51" i="21"/>
  <c r="P51" i="21"/>
  <c r="M51" i="21"/>
  <c r="J51" i="21"/>
  <c r="S50" i="21"/>
  <c r="P50" i="21"/>
  <c r="M50" i="21"/>
  <c r="J50" i="21"/>
  <c r="S49" i="21"/>
  <c r="P49" i="21"/>
  <c r="M49" i="21"/>
  <c r="J49" i="21"/>
  <c r="S48" i="21"/>
  <c r="P48" i="21"/>
  <c r="M48" i="21"/>
  <c r="J48" i="21"/>
  <c r="S47" i="21"/>
  <c r="P47" i="21"/>
  <c r="M47" i="21"/>
  <c r="J47" i="21"/>
  <c r="S46" i="21"/>
  <c r="P46" i="21"/>
  <c r="M46" i="21"/>
  <c r="J46" i="21"/>
  <c r="S45" i="21"/>
  <c r="P45" i="21"/>
  <c r="M45" i="21"/>
  <c r="J45" i="21"/>
  <c r="S44" i="21"/>
  <c r="P44" i="21"/>
  <c r="M44" i="21"/>
  <c r="J44" i="21"/>
  <c r="S43" i="21"/>
  <c r="P43" i="21"/>
  <c r="M43" i="21"/>
  <c r="J43" i="21"/>
  <c r="S42" i="21"/>
  <c r="P42" i="21"/>
  <c r="M42" i="21"/>
  <c r="J42" i="21"/>
  <c r="S41" i="21"/>
  <c r="P41" i="21"/>
  <c r="M41" i="21"/>
  <c r="J41" i="21"/>
  <c r="S40" i="21"/>
  <c r="P40" i="21"/>
  <c r="M40" i="21"/>
  <c r="J40" i="21"/>
  <c r="S39" i="21"/>
  <c r="P39" i="21"/>
  <c r="M39" i="21"/>
  <c r="J39" i="21"/>
  <c r="S38" i="21"/>
  <c r="P38" i="21"/>
  <c r="M38" i="21"/>
  <c r="J38" i="21"/>
  <c r="S37" i="21"/>
  <c r="P37" i="21"/>
  <c r="M37" i="21"/>
  <c r="J37" i="21"/>
  <c r="S36" i="21"/>
  <c r="P36" i="21"/>
  <c r="M36" i="21"/>
  <c r="J36" i="21"/>
  <c r="S35" i="21"/>
  <c r="P35" i="21"/>
  <c r="M35" i="21"/>
  <c r="J35" i="21"/>
  <c r="S34" i="21"/>
  <c r="P34" i="21"/>
  <c r="M34" i="21"/>
  <c r="J34" i="21"/>
  <c r="S33" i="21"/>
  <c r="P33" i="21"/>
  <c r="M33" i="21"/>
  <c r="J33" i="21"/>
  <c r="S32" i="21"/>
  <c r="P32" i="21"/>
  <c r="M32" i="21"/>
  <c r="J32" i="21"/>
  <c r="S31" i="21"/>
  <c r="P31" i="21"/>
  <c r="M31" i="21"/>
  <c r="J31" i="21"/>
  <c r="S30" i="21"/>
  <c r="P30" i="21"/>
  <c r="M30" i="21"/>
  <c r="J30" i="21"/>
  <c r="S29" i="21"/>
  <c r="P29" i="21"/>
  <c r="M29" i="21"/>
  <c r="J29" i="21"/>
  <c r="S28" i="21"/>
  <c r="P28" i="21"/>
  <c r="M28" i="21"/>
  <c r="J28" i="21"/>
  <c r="S27" i="21"/>
  <c r="P27" i="21"/>
  <c r="M27" i="21"/>
  <c r="J27" i="21"/>
  <c r="S26" i="21"/>
  <c r="P26" i="21"/>
  <c r="M26" i="21"/>
  <c r="J26" i="21"/>
  <c r="S25" i="21"/>
  <c r="P25" i="21"/>
  <c r="M25" i="21"/>
  <c r="J25" i="21"/>
  <c r="S24" i="21"/>
  <c r="P24" i="21"/>
  <c r="M24" i="21"/>
  <c r="J24" i="21"/>
  <c r="S23" i="21"/>
  <c r="P23" i="21"/>
  <c r="M23" i="21"/>
  <c r="J23" i="21"/>
  <c r="S22" i="21"/>
  <c r="P22" i="21"/>
  <c r="M22" i="21"/>
  <c r="J22" i="21"/>
  <c r="S21" i="21"/>
  <c r="P21" i="21"/>
  <c r="M21" i="21"/>
  <c r="J21" i="21"/>
  <c r="S20" i="21"/>
  <c r="P20" i="21"/>
  <c r="M20" i="21"/>
  <c r="J20" i="21"/>
  <c r="S19" i="21"/>
  <c r="P19" i="21"/>
  <c r="M19" i="21"/>
  <c r="J19" i="21"/>
  <c r="S18" i="21"/>
  <c r="P18" i="21"/>
  <c r="M18" i="21"/>
  <c r="J18" i="21"/>
  <c r="S17" i="21"/>
  <c r="P17" i="21"/>
  <c r="M17" i="21"/>
  <c r="J17" i="21"/>
  <c r="S16" i="21"/>
  <c r="P16" i="21"/>
  <c r="M16" i="21"/>
  <c r="J16" i="21"/>
  <c r="S15" i="21"/>
  <c r="P15" i="21"/>
  <c r="M15" i="21"/>
  <c r="J15" i="21"/>
  <c r="S14" i="21"/>
  <c r="P14" i="21"/>
  <c r="M14" i="21"/>
  <c r="J14" i="21"/>
  <c r="S13" i="21"/>
  <c r="P13" i="21"/>
  <c r="M13" i="21"/>
  <c r="J13" i="21"/>
  <c r="S12" i="21"/>
  <c r="P12" i="21"/>
  <c r="M12" i="21"/>
  <c r="J12" i="21"/>
  <c r="S11" i="21"/>
  <c r="P11" i="21"/>
  <c r="M11" i="21"/>
  <c r="J11" i="21"/>
  <c r="S10" i="21"/>
  <c r="P10" i="21"/>
  <c r="M10" i="21"/>
  <c r="J10" i="21"/>
  <c r="X14" i="21" l="1"/>
  <c r="X12" i="21"/>
  <c r="Y12" i="21" s="1"/>
  <c r="X16" i="21"/>
  <c r="Y16" i="21" s="1"/>
  <c r="X18" i="21"/>
  <c r="X20" i="21"/>
  <c r="X23" i="21"/>
  <c r="X25" i="21"/>
  <c r="X27" i="21"/>
  <c r="X29" i="21"/>
  <c r="X31" i="21"/>
  <c r="X33" i="21"/>
  <c r="X36" i="21"/>
  <c r="X38" i="21"/>
  <c r="X40" i="21"/>
  <c r="X42" i="21"/>
  <c r="X45" i="21"/>
  <c r="X47" i="21"/>
  <c r="X50" i="21"/>
  <c r="X52" i="21"/>
  <c r="X54" i="21"/>
  <c r="X56" i="21"/>
  <c r="X58" i="21"/>
  <c r="X61" i="21"/>
  <c r="X63" i="21"/>
  <c r="X65" i="21"/>
  <c r="X68" i="21"/>
  <c r="X70" i="21"/>
  <c r="X72" i="21"/>
  <c r="X74" i="21"/>
  <c r="X76" i="21"/>
  <c r="X78" i="21"/>
  <c r="X81" i="21"/>
  <c r="X83" i="21"/>
  <c r="X85" i="21"/>
  <c r="X87" i="21"/>
  <c r="X89" i="21"/>
  <c r="X92" i="21"/>
  <c r="X94" i="21"/>
  <c r="X97" i="21"/>
  <c r="X99" i="21"/>
  <c r="X101" i="21"/>
  <c r="X103" i="21"/>
  <c r="X105" i="21"/>
  <c r="X107" i="21"/>
  <c r="X109" i="21"/>
  <c r="X111" i="21"/>
  <c r="X113" i="21"/>
  <c r="X115" i="21"/>
  <c r="X117" i="21"/>
  <c r="X118" i="21"/>
  <c r="X119" i="21"/>
  <c r="X120" i="21"/>
  <c r="X121" i="21"/>
  <c r="X122" i="21"/>
  <c r="X123" i="21"/>
  <c r="X125" i="21"/>
  <c r="X126" i="21"/>
  <c r="X127" i="21"/>
  <c r="X128" i="21"/>
  <c r="X11" i="21"/>
  <c r="X13" i="21"/>
  <c r="Y13" i="21" s="1"/>
  <c r="X15" i="21"/>
  <c r="Y15" i="21" s="1"/>
  <c r="X17" i="21"/>
  <c r="Y17" i="21" s="1"/>
  <c r="X19" i="21"/>
  <c r="Y19" i="21" s="1"/>
  <c r="X21" i="21"/>
  <c r="Y21" i="21" s="1"/>
  <c r="X22" i="21"/>
  <c r="X24" i="21"/>
  <c r="X26" i="21"/>
  <c r="X28" i="21"/>
  <c r="X30" i="21"/>
  <c r="X32" i="21"/>
  <c r="X34" i="21"/>
  <c r="X35" i="21"/>
  <c r="X37" i="21"/>
  <c r="X39" i="21"/>
  <c r="X41" i="21"/>
  <c r="X43" i="21"/>
  <c r="X44" i="21"/>
  <c r="X46" i="21"/>
  <c r="X48" i="21"/>
  <c r="X49" i="21"/>
  <c r="X51" i="21"/>
  <c r="X53" i="21"/>
  <c r="X55" i="21"/>
  <c r="X57" i="21"/>
  <c r="X59" i="21"/>
  <c r="X60" i="21"/>
  <c r="X62" i="21"/>
  <c r="X64" i="21"/>
  <c r="X66" i="21"/>
  <c r="X67" i="21"/>
  <c r="X69" i="21"/>
  <c r="X71" i="21"/>
  <c r="X73" i="21"/>
  <c r="X75" i="21"/>
  <c r="X77" i="21"/>
  <c r="X79" i="21"/>
  <c r="X80" i="21"/>
  <c r="X82" i="21"/>
  <c r="X84" i="21"/>
  <c r="X86" i="21"/>
  <c r="X88" i="21"/>
  <c r="X90" i="21"/>
  <c r="X91" i="21"/>
  <c r="X93" i="21"/>
  <c r="X95" i="21"/>
  <c r="X96" i="21"/>
  <c r="X98" i="21"/>
  <c r="X100" i="21"/>
  <c r="X102" i="21"/>
  <c r="X104" i="21"/>
  <c r="X106" i="21"/>
  <c r="X108" i="21"/>
  <c r="X110" i="21"/>
  <c r="X112" i="21"/>
  <c r="X114" i="21"/>
  <c r="X116" i="21"/>
  <c r="X124" i="21"/>
  <c r="E4" i="25"/>
  <c r="E4" i="24"/>
  <c r="CR11" i="13"/>
  <c r="CR12" i="13"/>
  <c r="CR13" i="13"/>
  <c r="CR14" i="13"/>
  <c r="CR15" i="13"/>
  <c r="CR16" i="13"/>
  <c r="CR17" i="13"/>
  <c r="CR18" i="13"/>
  <c r="CR19" i="13"/>
  <c r="CR20" i="13"/>
  <c r="CR21" i="13"/>
  <c r="CR22" i="13"/>
  <c r="CR23" i="13"/>
  <c r="CR24" i="13"/>
  <c r="CR25" i="13"/>
  <c r="CR26" i="13"/>
  <c r="CR27" i="13"/>
  <c r="CR28" i="13"/>
  <c r="CR29" i="13"/>
  <c r="CR30" i="13"/>
  <c r="CR31" i="13"/>
  <c r="CR32" i="13"/>
  <c r="CR33" i="13"/>
  <c r="CR34" i="13"/>
  <c r="CR35" i="13"/>
  <c r="CR36" i="13"/>
  <c r="CR37" i="13"/>
  <c r="CR38" i="13"/>
  <c r="CR39" i="13"/>
  <c r="CR40" i="13"/>
  <c r="CR41" i="13"/>
  <c r="CR42" i="13"/>
  <c r="CR43" i="13"/>
  <c r="CR44" i="13"/>
  <c r="CR45" i="13"/>
  <c r="CR46" i="13"/>
  <c r="CR47" i="13"/>
  <c r="CR48" i="13"/>
  <c r="CR49" i="13"/>
  <c r="CR50" i="13"/>
  <c r="CR51" i="13"/>
  <c r="CR52" i="13"/>
  <c r="CR53" i="13"/>
  <c r="CR54" i="13"/>
  <c r="CR55" i="13"/>
  <c r="CR56" i="13"/>
  <c r="CR57" i="13"/>
  <c r="CR58" i="13"/>
  <c r="CR59" i="13"/>
  <c r="CR60" i="13"/>
  <c r="CR61" i="13"/>
  <c r="CR62" i="13"/>
  <c r="CR63" i="13"/>
  <c r="CR64" i="13"/>
  <c r="CR65" i="13"/>
  <c r="CR66" i="13"/>
  <c r="CR67" i="13"/>
  <c r="CR68" i="13"/>
  <c r="CR69" i="13"/>
  <c r="CR70" i="13"/>
  <c r="CR71" i="13"/>
  <c r="CR72" i="13"/>
  <c r="CR73" i="13"/>
  <c r="CR74" i="13"/>
  <c r="CR75" i="13"/>
  <c r="CR76" i="13"/>
  <c r="CR77" i="13"/>
  <c r="CR78" i="13"/>
  <c r="CR79" i="13"/>
  <c r="CR80" i="13"/>
  <c r="CR81" i="13"/>
  <c r="CR82" i="13"/>
  <c r="CR83" i="13"/>
  <c r="CR84" i="13"/>
  <c r="CR85" i="13"/>
  <c r="CR86" i="13"/>
  <c r="CR87" i="13"/>
  <c r="CR88" i="13"/>
  <c r="CR89" i="13"/>
  <c r="CR90" i="13"/>
  <c r="CR91" i="13"/>
  <c r="CR92" i="13"/>
  <c r="CR93" i="13"/>
  <c r="CR94" i="13"/>
  <c r="CR95" i="13"/>
  <c r="CR96" i="13"/>
  <c r="CR97" i="13"/>
  <c r="CR98" i="13"/>
  <c r="CR99" i="13"/>
  <c r="CR100" i="13"/>
  <c r="CR101" i="13"/>
  <c r="CR102" i="13"/>
  <c r="CR103" i="13"/>
  <c r="CR104" i="13"/>
  <c r="CR105" i="13"/>
  <c r="CR106" i="13"/>
  <c r="CR107" i="13"/>
  <c r="CR108" i="13"/>
  <c r="CR109" i="13"/>
  <c r="CR110" i="13"/>
  <c r="CR111" i="13"/>
  <c r="CR112" i="13"/>
  <c r="CR113" i="13"/>
  <c r="CR114" i="13"/>
  <c r="CR115" i="13"/>
  <c r="CR116" i="13"/>
  <c r="CR117" i="13"/>
  <c r="CR118" i="13"/>
  <c r="CR119" i="13"/>
  <c r="CR120" i="13"/>
  <c r="CR121" i="13"/>
  <c r="CR122" i="13"/>
  <c r="CR123" i="13"/>
  <c r="CR124" i="13"/>
  <c r="CR125" i="13"/>
  <c r="CR126" i="13"/>
  <c r="CR127" i="13"/>
  <c r="CR128" i="13"/>
  <c r="CR129" i="13"/>
  <c r="CR130" i="13"/>
  <c r="CR131" i="13"/>
  <c r="CR132" i="13"/>
  <c r="CR133" i="13"/>
  <c r="CR134" i="13"/>
  <c r="CR135" i="13"/>
  <c r="CR136" i="13"/>
  <c r="CR137" i="13"/>
  <c r="CR138" i="13"/>
  <c r="CR139" i="13"/>
  <c r="CR140" i="13"/>
  <c r="CR141" i="13"/>
  <c r="CR142" i="13"/>
  <c r="CR143" i="13"/>
  <c r="CR144" i="13"/>
  <c r="CR145" i="13"/>
  <c r="CR146" i="13"/>
  <c r="CR147" i="13"/>
  <c r="CR148" i="13"/>
  <c r="CR149" i="13"/>
  <c r="CR150" i="13"/>
  <c r="CR151" i="13"/>
  <c r="CR152" i="13"/>
  <c r="CR153" i="13"/>
  <c r="CR154" i="13"/>
  <c r="CR155" i="13"/>
  <c r="CR156" i="13"/>
  <c r="CR157" i="13"/>
  <c r="CR158" i="13"/>
  <c r="CR159" i="13"/>
  <c r="CR160" i="13"/>
  <c r="CR161" i="13"/>
  <c r="CR162" i="13"/>
  <c r="CR10" i="13"/>
  <c r="CQ10" i="13"/>
  <c r="Z14" i="21" l="1"/>
  <c r="K14" i="25" s="1"/>
  <c r="Y14" i="21"/>
  <c r="Y11" i="21"/>
  <c r="Z11" i="21"/>
  <c r="K11" i="25" s="1"/>
  <c r="Z19" i="21"/>
  <c r="K19" i="25" s="1"/>
  <c r="Z18" i="21"/>
  <c r="K18" i="25" s="1"/>
  <c r="Z17" i="21"/>
  <c r="K17" i="25" s="1"/>
  <c r="Z16" i="21"/>
  <c r="K16" i="25" s="1"/>
  <c r="Z15" i="21"/>
  <c r="K15" i="25" s="1"/>
  <c r="Z12" i="21"/>
  <c r="K12" i="25" s="1"/>
  <c r="Z21" i="21"/>
  <c r="K21" i="25" s="1"/>
  <c r="Z13" i="21"/>
  <c r="K13" i="25" s="1"/>
  <c r="Z20" i="21"/>
  <c r="K20" i="25" s="1"/>
  <c r="AN163" i="25"/>
  <c r="AM163" i="25"/>
  <c r="AL163" i="25"/>
  <c r="AK163" i="25"/>
  <c r="AJ163" i="25"/>
  <c r="AI163" i="25"/>
  <c r="AH163" i="25"/>
  <c r="AG163" i="25"/>
  <c r="AF163" i="25"/>
  <c r="AE163" i="25"/>
  <c r="F162" i="25"/>
  <c r="D162" i="25"/>
  <c r="C162" i="25"/>
  <c r="F161" i="25"/>
  <c r="D161" i="25"/>
  <c r="C161" i="25"/>
  <c r="F160" i="25"/>
  <c r="D160" i="25"/>
  <c r="C160" i="25"/>
  <c r="F159" i="25"/>
  <c r="D159" i="25"/>
  <c r="C159" i="25"/>
  <c r="F158" i="25"/>
  <c r="D158" i="25"/>
  <c r="C158" i="25"/>
  <c r="F157" i="25"/>
  <c r="D157" i="25"/>
  <c r="C157" i="25"/>
  <c r="F156" i="25"/>
  <c r="D156" i="25"/>
  <c r="C156" i="25"/>
  <c r="F155" i="25"/>
  <c r="D155" i="25"/>
  <c r="C155" i="25"/>
  <c r="F154" i="25"/>
  <c r="D154" i="25"/>
  <c r="C154" i="25"/>
  <c r="F153" i="25"/>
  <c r="D153" i="25"/>
  <c r="C153" i="25"/>
  <c r="F152" i="25"/>
  <c r="D152" i="25"/>
  <c r="C152" i="25"/>
  <c r="F151" i="25"/>
  <c r="D151" i="25"/>
  <c r="C151" i="25"/>
  <c r="F150" i="25"/>
  <c r="D150" i="25"/>
  <c r="C150" i="25"/>
  <c r="F149" i="25"/>
  <c r="D149" i="25"/>
  <c r="C149" i="25"/>
  <c r="F148" i="25"/>
  <c r="D148" i="25"/>
  <c r="F147" i="25"/>
  <c r="D147" i="25"/>
  <c r="C147" i="25"/>
  <c r="F146" i="25"/>
  <c r="D146" i="25"/>
  <c r="C146" i="25"/>
  <c r="F145" i="25"/>
  <c r="D145" i="25"/>
  <c r="C145" i="25"/>
  <c r="F144" i="25"/>
  <c r="D144" i="25"/>
  <c r="C144" i="25"/>
  <c r="F143" i="25"/>
  <c r="D143" i="25"/>
  <c r="C143" i="25"/>
  <c r="F142" i="25"/>
  <c r="D142" i="25"/>
  <c r="C142" i="25"/>
  <c r="F141" i="25"/>
  <c r="D141" i="25"/>
  <c r="C141" i="25"/>
  <c r="F140" i="25"/>
  <c r="D140" i="25"/>
  <c r="C140" i="25"/>
  <c r="F139" i="25"/>
  <c r="D139" i="25"/>
  <c r="C139" i="25"/>
  <c r="F138" i="25"/>
  <c r="D138" i="25"/>
  <c r="C138" i="25"/>
  <c r="F137" i="25"/>
  <c r="D137" i="25"/>
  <c r="C137" i="25"/>
  <c r="F136" i="25"/>
  <c r="D136" i="25"/>
  <c r="C136" i="25"/>
  <c r="F135" i="25"/>
  <c r="D135" i="25"/>
  <c r="C135" i="25"/>
  <c r="F134" i="25"/>
  <c r="D134" i="25"/>
  <c r="C134" i="25"/>
  <c r="F133" i="25"/>
  <c r="D133" i="25"/>
  <c r="C133" i="25"/>
  <c r="F132" i="25"/>
  <c r="D132" i="25"/>
  <c r="C132" i="25"/>
  <c r="F131" i="25"/>
  <c r="D131" i="25"/>
  <c r="C131" i="25"/>
  <c r="F130" i="25"/>
  <c r="D130" i="25"/>
  <c r="C130" i="25"/>
  <c r="F129" i="25"/>
  <c r="D129" i="25"/>
  <c r="C129" i="25"/>
  <c r="F128" i="25"/>
  <c r="D128" i="25"/>
  <c r="C128" i="25"/>
  <c r="F127" i="25"/>
  <c r="D127" i="25"/>
  <c r="C127" i="25"/>
  <c r="F126" i="25"/>
  <c r="D126" i="25"/>
  <c r="C126" i="25"/>
  <c r="F125" i="25"/>
  <c r="D125" i="25"/>
  <c r="C125" i="25"/>
  <c r="F124" i="25"/>
  <c r="D124" i="25"/>
  <c r="C124" i="25"/>
  <c r="F123" i="25"/>
  <c r="D123" i="25"/>
  <c r="C123" i="25"/>
  <c r="F122" i="25"/>
  <c r="D122" i="25"/>
  <c r="C122" i="25"/>
  <c r="F121" i="25"/>
  <c r="D121" i="25"/>
  <c r="C121" i="25"/>
  <c r="F120" i="25"/>
  <c r="D120" i="25"/>
  <c r="C120" i="25"/>
  <c r="F119" i="25"/>
  <c r="D119" i="25"/>
  <c r="C119" i="25"/>
  <c r="F118" i="25"/>
  <c r="D118" i="25"/>
  <c r="C118" i="25"/>
  <c r="F117" i="25"/>
  <c r="D117" i="25"/>
  <c r="C117" i="25"/>
  <c r="F116" i="25"/>
  <c r="D116" i="25"/>
  <c r="C116" i="25"/>
  <c r="F115" i="25"/>
  <c r="D115" i="25"/>
  <c r="C115" i="25"/>
  <c r="F114" i="25"/>
  <c r="D114" i="25"/>
  <c r="C114" i="25"/>
  <c r="F113" i="25"/>
  <c r="D113" i="25"/>
  <c r="C113" i="25"/>
  <c r="F112" i="25"/>
  <c r="D112" i="25"/>
  <c r="C112" i="25"/>
  <c r="F111" i="25"/>
  <c r="D111" i="25"/>
  <c r="C111" i="25"/>
  <c r="F110" i="25"/>
  <c r="D110" i="25"/>
  <c r="C110" i="25"/>
  <c r="F109" i="25"/>
  <c r="D109" i="25"/>
  <c r="C109" i="25"/>
  <c r="F108" i="25"/>
  <c r="D108" i="25"/>
  <c r="C108" i="25"/>
  <c r="F107" i="25"/>
  <c r="D107" i="25"/>
  <c r="C107" i="25"/>
  <c r="F106" i="25"/>
  <c r="D106" i="25"/>
  <c r="C106" i="25"/>
  <c r="F105" i="25"/>
  <c r="D105" i="25"/>
  <c r="C105" i="25"/>
  <c r="F104" i="25"/>
  <c r="D104" i="25"/>
  <c r="C104" i="25"/>
  <c r="F103" i="25"/>
  <c r="D103" i="25"/>
  <c r="C103" i="25"/>
  <c r="F102" i="25"/>
  <c r="D102" i="25"/>
  <c r="C102" i="25"/>
  <c r="F101" i="25"/>
  <c r="D101" i="25"/>
  <c r="C101" i="25"/>
  <c r="F100" i="25"/>
  <c r="D100" i="25"/>
  <c r="C100" i="25"/>
  <c r="F99" i="25"/>
  <c r="D99" i="25"/>
  <c r="C99" i="25"/>
  <c r="F98" i="25"/>
  <c r="D98" i="25"/>
  <c r="C98" i="25"/>
  <c r="F97" i="25"/>
  <c r="D97" i="25"/>
  <c r="C97" i="25"/>
  <c r="F96" i="25"/>
  <c r="D96" i="25"/>
  <c r="C96" i="25"/>
  <c r="F95" i="25"/>
  <c r="D95" i="25"/>
  <c r="C95" i="25"/>
  <c r="F94" i="25"/>
  <c r="D94" i="25"/>
  <c r="C94" i="25"/>
  <c r="F93" i="25"/>
  <c r="D93" i="25"/>
  <c r="C93" i="25"/>
  <c r="F92" i="25"/>
  <c r="D92" i="25"/>
  <c r="C92" i="25"/>
  <c r="F91" i="25"/>
  <c r="D91" i="25"/>
  <c r="C91" i="25"/>
  <c r="F90" i="25"/>
  <c r="D90" i="25"/>
  <c r="C90" i="25"/>
  <c r="F89" i="25"/>
  <c r="D89" i="25"/>
  <c r="C89" i="25"/>
  <c r="F88" i="25"/>
  <c r="D88" i="25"/>
  <c r="C88" i="25"/>
  <c r="F87" i="25"/>
  <c r="D87" i="25"/>
  <c r="C87" i="25"/>
  <c r="F86" i="25"/>
  <c r="D86" i="25"/>
  <c r="C86" i="25"/>
  <c r="F85" i="25"/>
  <c r="D85" i="25"/>
  <c r="C85" i="25"/>
  <c r="F84" i="25"/>
  <c r="D84" i="25"/>
  <c r="C84" i="25"/>
  <c r="F83" i="25"/>
  <c r="D83" i="25"/>
  <c r="C83" i="25"/>
  <c r="F82" i="25"/>
  <c r="D82" i="25"/>
  <c r="C82" i="25"/>
  <c r="F81" i="25"/>
  <c r="D81" i="25"/>
  <c r="C81" i="25"/>
  <c r="F80" i="25"/>
  <c r="D80" i="25"/>
  <c r="C80" i="25"/>
  <c r="F79" i="25"/>
  <c r="D79" i="25"/>
  <c r="C79" i="25"/>
  <c r="F78" i="25"/>
  <c r="D78" i="25"/>
  <c r="C78" i="25"/>
  <c r="F77" i="25"/>
  <c r="D77" i="25"/>
  <c r="C77" i="25"/>
  <c r="F76" i="25"/>
  <c r="D76" i="25"/>
  <c r="C76" i="25"/>
  <c r="F75" i="25"/>
  <c r="D75" i="25"/>
  <c r="C75" i="25"/>
  <c r="F74" i="25"/>
  <c r="D74" i="25"/>
  <c r="C74" i="25"/>
  <c r="F73" i="25"/>
  <c r="D73" i="25"/>
  <c r="C73" i="25"/>
  <c r="F72" i="25"/>
  <c r="D72" i="25"/>
  <c r="C72" i="25"/>
  <c r="F71" i="25"/>
  <c r="D71" i="25"/>
  <c r="C71" i="25"/>
  <c r="F70" i="25"/>
  <c r="D70" i="25"/>
  <c r="C70" i="25"/>
  <c r="F69" i="25"/>
  <c r="D69" i="25"/>
  <c r="C69" i="25"/>
  <c r="F68" i="25"/>
  <c r="D68" i="25"/>
  <c r="C68" i="25"/>
  <c r="F67" i="25"/>
  <c r="D67" i="25"/>
  <c r="C67" i="25"/>
  <c r="F66" i="25"/>
  <c r="D66" i="25"/>
  <c r="C66" i="25"/>
  <c r="F65" i="25"/>
  <c r="D65" i="25"/>
  <c r="C65" i="25"/>
  <c r="F64" i="25"/>
  <c r="D64" i="25"/>
  <c r="C64" i="25"/>
  <c r="F63" i="25"/>
  <c r="D63" i="25"/>
  <c r="C63" i="25"/>
  <c r="F62" i="25"/>
  <c r="D62" i="25"/>
  <c r="C62" i="25"/>
  <c r="F61" i="25"/>
  <c r="D61" i="25"/>
  <c r="C61" i="25"/>
  <c r="F60" i="25"/>
  <c r="D60" i="25"/>
  <c r="C60" i="25"/>
  <c r="F59" i="25"/>
  <c r="D59" i="25"/>
  <c r="C59" i="25"/>
  <c r="F58" i="25"/>
  <c r="D58" i="25"/>
  <c r="C58" i="25"/>
  <c r="F57" i="25"/>
  <c r="D57" i="25"/>
  <c r="C57" i="25"/>
  <c r="F56" i="25"/>
  <c r="D56" i="25"/>
  <c r="C56" i="25"/>
  <c r="F55" i="25"/>
  <c r="D55" i="25"/>
  <c r="C55" i="25"/>
  <c r="F54" i="25"/>
  <c r="D54" i="25"/>
  <c r="C54" i="25"/>
  <c r="F53" i="25"/>
  <c r="D53" i="25"/>
  <c r="C53" i="25"/>
  <c r="F52" i="25"/>
  <c r="D52" i="25"/>
  <c r="C52" i="25"/>
  <c r="F51" i="25"/>
  <c r="D51" i="25"/>
  <c r="C51" i="25"/>
  <c r="F50" i="25"/>
  <c r="D50" i="25"/>
  <c r="C50" i="25"/>
  <c r="F49" i="25"/>
  <c r="D49" i="25"/>
  <c r="C49" i="25"/>
  <c r="F48" i="25"/>
  <c r="D48" i="25"/>
  <c r="C48" i="25"/>
  <c r="F47" i="25"/>
  <c r="D47" i="25"/>
  <c r="C47" i="25"/>
  <c r="F46" i="25"/>
  <c r="D46" i="25"/>
  <c r="C46" i="25"/>
  <c r="F45" i="25"/>
  <c r="D45" i="25"/>
  <c r="C45" i="25"/>
  <c r="F44" i="25"/>
  <c r="D44" i="25"/>
  <c r="C44" i="25"/>
  <c r="F43" i="25"/>
  <c r="D43" i="25"/>
  <c r="C43" i="25"/>
  <c r="F42" i="25"/>
  <c r="D42" i="25"/>
  <c r="C42" i="25"/>
  <c r="F41" i="25"/>
  <c r="D41" i="25"/>
  <c r="C41" i="25"/>
  <c r="F40" i="25"/>
  <c r="D40" i="25"/>
  <c r="C40" i="25"/>
  <c r="F39" i="25"/>
  <c r="D39" i="25"/>
  <c r="C39" i="25"/>
  <c r="F38" i="25"/>
  <c r="D38" i="25"/>
  <c r="C38" i="25"/>
  <c r="F37" i="25"/>
  <c r="D37" i="25"/>
  <c r="C37" i="25"/>
  <c r="F36" i="25"/>
  <c r="D36" i="25"/>
  <c r="C36" i="25"/>
  <c r="F35" i="25"/>
  <c r="D35" i="25"/>
  <c r="C35" i="25"/>
  <c r="F34" i="25"/>
  <c r="D34" i="25"/>
  <c r="C34" i="25"/>
  <c r="F33" i="25"/>
  <c r="D33" i="25"/>
  <c r="C33" i="25"/>
  <c r="F32" i="25"/>
  <c r="D32" i="25"/>
  <c r="C32" i="25"/>
  <c r="F31" i="25"/>
  <c r="D31" i="25"/>
  <c r="C31" i="25"/>
  <c r="F30" i="25"/>
  <c r="D30" i="25"/>
  <c r="C30" i="25"/>
  <c r="F29" i="25"/>
  <c r="D29" i="25"/>
  <c r="C29" i="25"/>
  <c r="F28" i="25"/>
  <c r="D28" i="25"/>
  <c r="C28" i="25"/>
  <c r="F27" i="25"/>
  <c r="D27" i="25"/>
  <c r="C27" i="25"/>
  <c r="F26" i="25"/>
  <c r="D26" i="25"/>
  <c r="C26" i="25"/>
  <c r="F25" i="25"/>
  <c r="D25" i="25"/>
  <c r="C25" i="25"/>
  <c r="F24" i="25"/>
  <c r="D24" i="25"/>
  <c r="C24" i="25"/>
  <c r="F23" i="25"/>
  <c r="D23" i="25"/>
  <c r="C23" i="25"/>
  <c r="F22" i="25"/>
  <c r="D22" i="25"/>
  <c r="C22" i="25"/>
  <c r="F21" i="25"/>
  <c r="D21" i="25"/>
  <c r="C21" i="25"/>
  <c r="F20" i="25"/>
  <c r="D20" i="25"/>
  <c r="C20" i="25"/>
  <c r="F19" i="25"/>
  <c r="D19" i="25"/>
  <c r="C19" i="25"/>
  <c r="F18" i="25"/>
  <c r="D18" i="25"/>
  <c r="C18" i="25"/>
  <c r="F17" i="25"/>
  <c r="D17" i="25"/>
  <c r="C17" i="25"/>
  <c r="F16" i="25"/>
  <c r="D16" i="25"/>
  <c r="C16" i="25"/>
  <c r="F15" i="25"/>
  <c r="D15" i="25"/>
  <c r="C15" i="25"/>
  <c r="F14" i="25"/>
  <c r="D14" i="25"/>
  <c r="C14" i="25"/>
  <c r="F13" i="25"/>
  <c r="D13" i="25"/>
  <c r="C13" i="25"/>
  <c r="F12" i="25"/>
  <c r="D12" i="25"/>
  <c r="C12" i="25"/>
  <c r="F11" i="25"/>
  <c r="D11" i="25"/>
  <c r="C11" i="25"/>
  <c r="F10" i="25"/>
  <c r="D10" i="25"/>
  <c r="C10" i="25"/>
  <c r="H4" i="25"/>
  <c r="F4" i="25"/>
  <c r="C4" i="25"/>
  <c r="C3" i="25"/>
  <c r="CQ162" i="24"/>
  <c r="CP162" i="24"/>
  <c r="CM162" i="24"/>
  <c r="CL162" i="24"/>
  <c r="CH162" i="24"/>
  <c r="BS162" i="24"/>
  <c r="BP162" i="24"/>
  <c r="BN162" i="24"/>
  <c r="BK162" i="24"/>
  <c r="BE162" i="24"/>
  <c r="BB162" i="24"/>
  <c r="AY162" i="24"/>
  <c r="AV162" i="24"/>
  <c r="BF162" i="24" s="1"/>
  <c r="AS162" i="24"/>
  <c r="AQ162" i="24"/>
  <c r="AN162" i="24"/>
  <c r="AK162" i="24"/>
  <c r="AH162" i="24"/>
  <c r="AE162" i="24"/>
  <c r="AC162" i="24"/>
  <c r="Z162" i="24"/>
  <c r="W162" i="24"/>
  <c r="T162" i="24"/>
  <c r="Q162" i="24"/>
  <c r="F162" i="24"/>
  <c r="D162" i="24"/>
  <c r="C162" i="24"/>
  <c r="CQ161" i="24"/>
  <c r="CP161" i="24"/>
  <c r="CM161" i="24"/>
  <c r="CL161" i="24"/>
  <c r="CH161" i="24"/>
  <c r="BS161" i="24"/>
  <c r="BN161" i="24"/>
  <c r="BK161" i="24"/>
  <c r="BE161" i="24"/>
  <c r="BB161" i="24"/>
  <c r="AY161" i="24"/>
  <c r="AV161" i="24"/>
  <c r="AQ161" i="24"/>
  <c r="AN161" i="24"/>
  <c r="AK161" i="24"/>
  <c r="AH161" i="24"/>
  <c r="AE161" i="24"/>
  <c r="AC161" i="24"/>
  <c r="Z161" i="24"/>
  <c r="W161" i="24"/>
  <c r="T161" i="24"/>
  <c r="Q161" i="24"/>
  <c r="F161" i="24"/>
  <c r="D161" i="24"/>
  <c r="C161" i="24"/>
  <c r="CQ160" i="24"/>
  <c r="CP160" i="24"/>
  <c r="CM160" i="24"/>
  <c r="CL160" i="24"/>
  <c r="CH160" i="24"/>
  <c r="BS160" i="24"/>
  <c r="BP160" i="24"/>
  <c r="BN160" i="24"/>
  <c r="BK160" i="24"/>
  <c r="BH160" i="24"/>
  <c r="BE160" i="24"/>
  <c r="BB160" i="24"/>
  <c r="AY160" i="24"/>
  <c r="AV160" i="24"/>
  <c r="AQ160" i="24"/>
  <c r="AN160" i="24"/>
  <c r="AK160" i="24"/>
  <c r="AH160" i="24"/>
  <c r="AE160" i="24"/>
  <c r="AC160" i="24"/>
  <c r="Z160" i="24"/>
  <c r="W160" i="24"/>
  <c r="T160" i="24"/>
  <c r="Q160" i="24"/>
  <c r="F160" i="24"/>
  <c r="D160" i="24"/>
  <c r="C160" i="24"/>
  <c r="CQ159" i="24"/>
  <c r="CP159" i="24"/>
  <c r="CM159" i="24"/>
  <c r="CL159" i="24"/>
  <c r="CH159" i="24"/>
  <c r="BS159" i="24"/>
  <c r="BN159" i="24"/>
  <c r="BK159" i="24"/>
  <c r="BE159" i="24"/>
  <c r="BB159" i="24"/>
  <c r="AY159" i="24"/>
  <c r="AV159" i="24"/>
  <c r="AQ159" i="24"/>
  <c r="AN159" i="24"/>
  <c r="AK159" i="24"/>
  <c r="AH159" i="24"/>
  <c r="AC159" i="24"/>
  <c r="Z159" i="24"/>
  <c r="W159" i="24"/>
  <c r="T159" i="24"/>
  <c r="Q159" i="24"/>
  <c r="F159" i="24"/>
  <c r="D159" i="24"/>
  <c r="C159" i="24"/>
  <c r="CQ158" i="24"/>
  <c r="CP158" i="24"/>
  <c r="CM158" i="24"/>
  <c r="CL158" i="24"/>
  <c r="CH158" i="24"/>
  <c r="BS158" i="24"/>
  <c r="BN158" i="24"/>
  <c r="BP158" i="24" s="1"/>
  <c r="BK158" i="24"/>
  <c r="BE158" i="24"/>
  <c r="BB158" i="24"/>
  <c r="AY158" i="24"/>
  <c r="AV158" i="24"/>
  <c r="AS158" i="24"/>
  <c r="AQ158" i="24"/>
  <c r="AN158" i="24"/>
  <c r="AK158" i="24"/>
  <c r="AH158" i="24"/>
  <c r="AE158" i="24"/>
  <c r="AC158" i="24"/>
  <c r="Z158" i="24"/>
  <c r="W158" i="24"/>
  <c r="T158" i="24"/>
  <c r="Q158" i="24"/>
  <c r="F158" i="24"/>
  <c r="D158" i="24"/>
  <c r="C158" i="24"/>
  <c r="CQ157" i="24"/>
  <c r="CP157" i="24"/>
  <c r="CM157" i="24"/>
  <c r="CL157" i="24"/>
  <c r="CH157" i="24"/>
  <c r="BS157" i="24"/>
  <c r="BN157" i="24"/>
  <c r="BK157" i="24"/>
  <c r="BP157" i="24" s="1"/>
  <c r="BH157" i="24"/>
  <c r="BE157" i="24"/>
  <c r="BB157" i="24"/>
  <c r="AY157" i="24"/>
  <c r="AV157" i="24"/>
  <c r="AS157" i="24"/>
  <c r="AQ157" i="24"/>
  <c r="AN157" i="24"/>
  <c r="AK157" i="24"/>
  <c r="AH157" i="24"/>
  <c r="AC157" i="24"/>
  <c r="Z157" i="24"/>
  <c r="W157" i="24"/>
  <c r="T157" i="24"/>
  <c r="Q157" i="24"/>
  <c r="F157" i="24"/>
  <c r="D157" i="24"/>
  <c r="C157" i="24"/>
  <c r="CQ156" i="24"/>
  <c r="CP156" i="24"/>
  <c r="CM156" i="24"/>
  <c r="CL156" i="24"/>
  <c r="CH156" i="24"/>
  <c r="BS156" i="24"/>
  <c r="BP156" i="24"/>
  <c r="BN156" i="24"/>
  <c r="BK156" i="24"/>
  <c r="BE156" i="24"/>
  <c r="BB156" i="24"/>
  <c r="AY156" i="24"/>
  <c r="BF156" i="24" s="1"/>
  <c r="AV156" i="24"/>
  <c r="AS156" i="24"/>
  <c r="AQ156" i="24"/>
  <c r="AN156" i="24"/>
  <c r="AK156" i="24"/>
  <c r="AH156" i="24"/>
  <c r="AC156" i="24"/>
  <c r="Z156" i="24"/>
  <c r="W156" i="24"/>
  <c r="T156" i="24"/>
  <c r="Q156" i="24"/>
  <c r="F156" i="24"/>
  <c r="D156" i="24"/>
  <c r="C156" i="24"/>
  <c r="CQ155" i="24"/>
  <c r="CP155" i="24"/>
  <c r="CM155" i="24"/>
  <c r="CL155" i="24"/>
  <c r="CH155" i="24"/>
  <c r="BS155" i="24"/>
  <c r="BP155" i="24"/>
  <c r="BN155" i="24"/>
  <c r="BK155" i="24"/>
  <c r="BH155" i="24"/>
  <c r="BE155" i="24"/>
  <c r="BB155" i="24"/>
  <c r="AY155" i="24"/>
  <c r="BF155" i="24" s="1"/>
  <c r="AV155" i="24"/>
  <c r="AS155" i="24"/>
  <c r="AQ155" i="24"/>
  <c r="AN155" i="24"/>
  <c r="AK155" i="24"/>
  <c r="AH155" i="24"/>
  <c r="AC155" i="24"/>
  <c r="Z155" i="24"/>
  <c r="W155" i="24"/>
  <c r="T155" i="24"/>
  <c r="Q155" i="24"/>
  <c r="F155" i="24"/>
  <c r="D155" i="24"/>
  <c r="C155" i="24"/>
  <c r="CQ154" i="24"/>
  <c r="CP154" i="24"/>
  <c r="CM154" i="24"/>
  <c r="CL154" i="24"/>
  <c r="CH154" i="24"/>
  <c r="BS154" i="24"/>
  <c r="BP154" i="24"/>
  <c r="BN154" i="24"/>
  <c r="BK154" i="24"/>
  <c r="BE154" i="24"/>
  <c r="BB154" i="24"/>
  <c r="AY154" i="24"/>
  <c r="BF154" i="24" s="1"/>
  <c r="AV154" i="24"/>
  <c r="AS154" i="24"/>
  <c r="AQ154" i="24"/>
  <c r="AN154" i="24"/>
  <c r="AK154" i="24"/>
  <c r="AH154" i="24"/>
  <c r="AE154" i="24"/>
  <c r="AC154" i="24"/>
  <c r="Z154" i="24"/>
  <c r="W154" i="24"/>
  <c r="T154" i="24"/>
  <c r="Q154" i="24"/>
  <c r="F154" i="24"/>
  <c r="D154" i="24"/>
  <c r="C154" i="24"/>
  <c r="CQ153" i="24"/>
  <c r="CP153" i="24"/>
  <c r="CM153" i="24"/>
  <c r="CL153" i="24"/>
  <c r="CH153" i="24"/>
  <c r="BS153" i="24"/>
  <c r="BP153" i="24"/>
  <c r="BN153" i="24"/>
  <c r="BK153" i="24"/>
  <c r="BH153" i="24"/>
  <c r="CO153" i="24" s="1"/>
  <c r="BE153" i="24"/>
  <c r="BB153" i="24"/>
  <c r="AY153" i="24"/>
  <c r="BF153" i="24" s="1"/>
  <c r="AV153" i="24"/>
  <c r="AS153" i="24"/>
  <c r="AQ153" i="24"/>
  <c r="AN153" i="24"/>
  <c r="AK153" i="24"/>
  <c r="AH153" i="24"/>
  <c r="AE153" i="24"/>
  <c r="AC153" i="24"/>
  <c r="Z153" i="24"/>
  <c r="W153" i="24"/>
  <c r="T153" i="24"/>
  <c r="Q153" i="24"/>
  <c r="F153" i="24"/>
  <c r="D153" i="24"/>
  <c r="C153" i="24"/>
  <c r="CQ152" i="24"/>
  <c r="CP152" i="24"/>
  <c r="CM152" i="24"/>
  <c r="CL152" i="24"/>
  <c r="CH152" i="24"/>
  <c r="BS152" i="24"/>
  <c r="BP152" i="24"/>
  <c r="BN152" i="24"/>
  <c r="BK152" i="24"/>
  <c r="BH152" i="24"/>
  <c r="CO152" i="24" s="1"/>
  <c r="BE152" i="24"/>
  <c r="BB152" i="24"/>
  <c r="AY152" i="24"/>
  <c r="BF152" i="24" s="1"/>
  <c r="AV152" i="24"/>
  <c r="AS152" i="24"/>
  <c r="AQ152" i="24"/>
  <c r="AN152" i="24"/>
  <c r="AK152" i="24"/>
  <c r="AH152" i="24"/>
  <c r="AE152" i="24"/>
  <c r="AC152" i="24"/>
  <c r="Z152" i="24"/>
  <c r="W152" i="24"/>
  <c r="T152" i="24"/>
  <c r="Q152" i="24"/>
  <c r="F152" i="24"/>
  <c r="D152" i="24"/>
  <c r="C152" i="24"/>
  <c r="CQ151" i="24"/>
  <c r="CP151" i="24"/>
  <c r="CM151" i="24"/>
  <c r="CL151" i="24"/>
  <c r="CH151" i="24"/>
  <c r="BS151" i="24"/>
  <c r="BP151" i="24"/>
  <c r="BN151" i="24"/>
  <c r="BK151" i="24"/>
  <c r="BE151" i="24"/>
  <c r="BB151" i="24"/>
  <c r="AY151" i="24"/>
  <c r="BF151" i="24" s="1"/>
  <c r="AV151" i="24"/>
  <c r="AS151" i="24"/>
  <c r="AQ151" i="24"/>
  <c r="AN151" i="24"/>
  <c r="AK151" i="24"/>
  <c r="AH151" i="24"/>
  <c r="AE151" i="24"/>
  <c r="AC151" i="24"/>
  <c r="Z151" i="24"/>
  <c r="W151" i="24"/>
  <c r="T151" i="24"/>
  <c r="Q151" i="24"/>
  <c r="F151" i="24"/>
  <c r="D151" i="24"/>
  <c r="C151" i="24"/>
  <c r="CQ150" i="24"/>
  <c r="CP150" i="24"/>
  <c r="CM150" i="24"/>
  <c r="CL150" i="24"/>
  <c r="CH150" i="24"/>
  <c r="BS150" i="24"/>
  <c r="BP150" i="24"/>
  <c r="BN150" i="24"/>
  <c r="BK150" i="24"/>
  <c r="BE150" i="24"/>
  <c r="BB150" i="24"/>
  <c r="AY150" i="24"/>
  <c r="BF150" i="24" s="1"/>
  <c r="AV150" i="24"/>
  <c r="BH150" i="24" s="1"/>
  <c r="CO150" i="24" s="1"/>
  <c r="AS150" i="24"/>
  <c r="AQ150" i="24"/>
  <c r="AN150" i="24"/>
  <c r="AK150" i="24"/>
  <c r="AH150" i="24"/>
  <c r="AE150" i="24"/>
  <c r="AC150" i="24"/>
  <c r="Z150" i="24"/>
  <c r="W150" i="24"/>
  <c r="T150" i="24"/>
  <c r="Q150" i="24"/>
  <c r="F150" i="24"/>
  <c r="D150" i="24"/>
  <c r="C150" i="24"/>
  <c r="CQ149" i="24"/>
  <c r="CP149" i="24"/>
  <c r="CM149" i="24"/>
  <c r="CL149" i="24"/>
  <c r="CH149" i="24"/>
  <c r="BS149" i="24"/>
  <c r="BP149" i="24"/>
  <c r="BN149" i="24"/>
  <c r="BK149" i="24"/>
  <c r="BE149" i="24"/>
  <c r="BB149" i="24"/>
  <c r="AY149" i="24"/>
  <c r="BF149" i="24" s="1"/>
  <c r="AV149" i="24"/>
  <c r="AS149" i="24"/>
  <c r="AQ149" i="24"/>
  <c r="AN149" i="24"/>
  <c r="AK149" i="24"/>
  <c r="AH149" i="24"/>
  <c r="AE149" i="24"/>
  <c r="AC149" i="24"/>
  <c r="Z149" i="24"/>
  <c r="W149" i="24"/>
  <c r="T149" i="24"/>
  <c r="Q149" i="24"/>
  <c r="F149" i="24"/>
  <c r="D149" i="24"/>
  <c r="C149" i="24"/>
  <c r="CQ148" i="24"/>
  <c r="CP148" i="24"/>
  <c r="CM148" i="24"/>
  <c r="CL148" i="24"/>
  <c r="CH148" i="24"/>
  <c r="BS148" i="24"/>
  <c r="BP148" i="24"/>
  <c r="BN148" i="24"/>
  <c r="BK148" i="24"/>
  <c r="BE148" i="24"/>
  <c r="BB148" i="24"/>
  <c r="AY148" i="24"/>
  <c r="BF148" i="24" s="1"/>
  <c r="AV148" i="24"/>
  <c r="AS148" i="24"/>
  <c r="AQ148" i="24"/>
  <c r="AN148" i="24"/>
  <c r="AK148" i="24"/>
  <c r="AH148" i="24"/>
  <c r="AE148" i="24"/>
  <c r="AC148" i="24"/>
  <c r="Z148" i="24"/>
  <c r="W148" i="24"/>
  <c r="T148" i="24"/>
  <c r="Q148" i="24"/>
  <c r="F148" i="24"/>
  <c r="D148" i="24"/>
  <c r="C148" i="24"/>
  <c r="CQ147" i="24"/>
  <c r="CP147" i="24"/>
  <c r="CM147" i="24"/>
  <c r="CL147" i="24"/>
  <c r="CH147" i="24"/>
  <c r="BS147" i="24"/>
  <c r="BP147" i="24"/>
  <c r="BN147" i="24"/>
  <c r="BK147" i="24"/>
  <c r="BE147" i="24"/>
  <c r="BB147" i="24"/>
  <c r="AY147" i="24"/>
  <c r="BF147" i="24" s="1"/>
  <c r="AV147" i="24"/>
  <c r="BH147" i="24" s="1"/>
  <c r="CO147" i="24" s="1"/>
  <c r="AS147" i="24"/>
  <c r="AQ147" i="24"/>
  <c r="AN147" i="24"/>
  <c r="AK147" i="24"/>
  <c r="AH147" i="24"/>
  <c r="AE147" i="24"/>
  <c r="AC147" i="24"/>
  <c r="Z147" i="24"/>
  <c r="W147" i="24"/>
  <c r="T147" i="24"/>
  <c r="Q147" i="24"/>
  <c r="F147" i="24"/>
  <c r="D147" i="24"/>
  <c r="C147" i="24"/>
  <c r="CQ146" i="24"/>
  <c r="CP146" i="24"/>
  <c r="CM146" i="24"/>
  <c r="CL146" i="24"/>
  <c r="CH146" i="24"/>
  <c r="BS146" i="24"/>
  <c r="BP146" i="24"/>
  <c r="BN146" i="24"/>
  <c r="BK146" i="24"/>
  <c r="BE146" i="24"/>
  <c r="BB146" i="24"/>
  <c r="AY146" i="24"/>
  <c r="BF146" i="24" s="1"/>
  <c r="AV146" i="24"/>
  <c r="AS146" i="24"/>
  <c r="AQ146" i="24"/>
  <c r="AN146" i="24"/>
  <c r="AK146" i="24"/>
  <c r="AH146" i="24"/>
  <c r="AE146" i="24"/>
  <c r="AC146" i="24"/>
  <c r="Z146" i="24"/>
  <c r="W146" i="24"/>
  <c r="T146" i="24"/>
  <c r="Q146" i="24"/>
  <c r="F146" i="24"/>
  <c r="D146" i="24"/>
  <c r="C146" i="24"/>
  <c r="CQ145" i="24"/>
  <c r="CP145" i="24"/>
  <c r="CM145" i="24"/>
  <c r="CL145" i="24"/>
  <c r="CH145" i="24"/>
  <c r="BS145" i="24"/>
  <c r="BP145" i="24"/>
  <c r="BN145" i="24"/>
  <c r="BK145" i="24"/>
  <c r="BE145" i="24"/>
  <c r="BB145" i="24"/>
  <c r="AY145" i="24"/>
  <c r="BF145" i="24" s="1"/>
  <c r="AV145" i="24"/>
  <c r="BH145" i="24" s="1"/>
  <c r="CO145" i="24" s="1"/>
  <c r="AS145" i="24"/>
  <c r="AQ145" i="24"/>
  <c r="AN145" i="24"/>
  <c r="AK145" i="24"/>
  <c r="AH145" i="24"/>
  <c r="AE145" i="24"/>
  <c r="AC145" i="24"/>
  <c r="Z145" i="24"/>
  <c r="W145" i="24"/>
  <c r="T145" i="24"/>
  <c r="Q145" i="24"/>
  <c r="F145" i="24"/>
  <c r="D145" i="24"/>
  <c r="C145" i="24"/>
  <c r="CQ144" i="24"/>
  <c r="CP144" i="24"/>
  <c r="CM144" i="24"/>
  <c r="CL144" i="24"/>
  <c r="CH144" i="24"/>
  <c r="BS144" i="24"/>
  <c r="BP144" i="24"/>
  <c r="BN144" i="24"/>
  <c r="BK144" i="24"/>
  <c r="BH144" i="24"/>
  <c r="CO144" i="24" s="1"/>
  <c r="BE144" i="24"/>
  <c r="BB144" i="24"/>
  <c r="AY144" i="24"/>
  <c r="BF144" i="24" s="1"/>
  <c r="AV144" i="24"/>
  <c r="AS144" i="24"/>
  <c r="AQ144" i="24"/>
  <c r="AN144" i="24"/>
  <c r="AK144" i="24"/>
  <c r="AH144" i="24"/>
  <c r="AE144" i="24"/>
  <c r="AC144" i="24"/>
  <c r="Z144" i="24"/>
  <c r="W144" i="24"/>
  <c r="T144" i="24"/>
  <c r="Q144" i="24"/>
  <c r="F144" i="24"/>
  <c r="D144" i="24"/>
  <c r="C144" i="24"/>
  <c r="CQ143" i="24"/>
  <c r="CP143" i="24"/>
  <c r="CM143" i="24"/>
  <c r="CL143" i="24"/>
  <c r="CH143" i="24"/>
  <c r="BS143" i="24"/>
  <c r="BP143" i="24"/>
  <c r="BN143" i="24"/>
  <c r="BK143" i="24"/>
  <c r="BE143" i="24"/>
  <c r="BB143" i="24"/>
  <c r="AY143" i="24"/>
  <c r="BF143" i="24" s="1"/>
  <c r="AV143" i="24"/>
  <c r="AS143" i="24"/>
  <c r="AQ143" i="24"/>
  <c r="AN143" i="24"/>
  <c r="AK143" i="24"/>
  <c r="AH143" i="24"/>
  <c r="AE143" i="24"/>
  <c r="AC143" i="24"/>
  <c r="Z143" i="24"/>
  <c r="W143" i="24"/>
  <c r="T143" i="24"/>
  <c r="Q143" i="24"/>
  <c r="F143" i="24"/>
  <c r="D143" i="24"/>
  <c r="C143" i="24"/>
  <c r="CQ142" i="24"/>
  <c r="CP142" i="24"/>
  <c r="CM142" i="24"/>
  <c r="CL142" i="24"/>
  <c r="CH142" i="24"/>
  <c r="BS142" i="24"/>
  <c r="BP142" i="24"/>
  <c r="BN142" i="24"/>
  <c r="BK142" i="24"/>
  <c r="BE142" i="24"/>
  <c r="BB142" i="24"/>
  <c r="AY142" i="24"/>
  <c r="BF142" i="24" s="1"/>
  <c r="AV142" i="24"/>
  <c r="BH142" i="24" s="1"/>
  <c r="CO142" i="24" s="1"/>
  <c r="AS142" i="24"/>
  <c r="AQ142" i="24"/>
  <c r="AN142" i="24"/>
  <c r="AK142" i="24"/>
  <c r="AH142" i="24"/>
  <c r="AE142" i="24"/>
  <c r="AC142" i="24"/>
  <c r="Z142" i="24"/>
  <c r="W142" i="24"/>
  <c r="T142" i="24"/>
  <c r="Q142" i="24"/>
  <c r="F142" i="24"/>
  <c r="D142" i="24"/>
  <c r="C142" i="24"/>
  <c r="CQ141" i="24"/>
  <c r="CP141" i="24"/>
  <c r="CM141" i="24"/>
  <c r="CL141" i="24"/>
  <c r="CH141" i="24"/>
  <c r="BS141" i="24"/>
  <c r="BP141" i="24"/>
  <c r="BN141" i="24"/>
  <c r="BK141" i="24"/>
  <c r="BE141" i="24"/>
  <c r="BB141" i="24"/>
  <c r="AY141" i="24"/>
  <c r="BF141" i="24" s="1"/>
  <c r="AV141" i="24"/>
  <c r="AS141" i="24"/>
  <c r="AQ141" i="24"/>
  <c r="AN141" i="24"/>
  <c r="AK141" i="24"/>
  <c r="AH141" i="24"/>
  <c r="AE141" i="24"/>
  <c r="AC141" i="24"/>
  <c r="Z141" i="24"/>
  <c r="W141" i="24"/>
  <c r="T141" i="24"/>
  <c r="Q141" i="24"/>
  <c r="F141" i="24"/>
  <c r="D141" i="24"/>
  <c r="C141" i="24"/>
  <c r="CQ140" i="24"/>
  <c r="CP140" i="24"/>
  <c r="CM140" i="24"/>
  <c r="CL140" i="24"/>
  <c r="CH140" i="24"/>
  <c r="BS140" i="24"/>
  <c r="BP140" i="24"/>
  <c r="BN140" i="24"/>
  <c r="BK140" i="24"/>
  <c r="BE140" i="24"/>
  <c r="BB140" i="24"/>
  <c r="AY140" i="24"/>
  <c r="BF140" i="24" s="1"/>
  <c r="AV140" i="24"/>
  <c r="BH140" i="24" s="1"/>
  <c r="CO140" i="24" s="1"/>
  <c r="AS140" i="24"/>
  <c r="AQ140" i="24"/>
  <c r="AN140" i="24"/>
  <c r="AK140" i="24"/>
  <c r="AH140" i="24"/>
  <c r="AE140" i="24"/>
  <c r="AC140" i="24"/>
  <c r="Z140" i="24"/>
  <c r="W140" i="24"/>
  <c r="T140" i="24"/>
  <c r="Q140" i="24"/>
  <c r="F140" i="24"/>
  <c r="D140" i="24"/>
  <c r="C140" i="24"/>
  <c r="CQ139" i="24"/>
  <c r="CP139" i="24"/>
  <c r="CM139" i="24"/>
  <c r="CL139" i="24"/>
  <c r="CH139" i="24"/>
  <c r="BS139" i="24"/>
  <c r="BP139" i="24"/>
  <c r="BN139" i="24"/>
  <c r="BK139" i="24"/>
  <c r="BE139" i="24"/>
  <c r="BB139" i="24"/>
  <c r="AY139" i="24"/>
  <c r="BF139" i="24" s="1"/>
  <c r="AV139" i="24"/>
  <c r="AS139" i="24"/>
  <c r="AQ139" i="24"/>
  <c r="AN139" i="24"/>
  <c r="AK139" i="24"/>
  <c r="AH139" i="24"/>
  <c r="AE139" i="24"/>
  <c r="AC139" i="24"/>
  <c r="Z139" i="24"/>
  <c r="W139" i="24"/>
  <c r="T139" i="24"/>
  <c r="Q139" i="24"/>
  <c r="F139" i="24"/>
  <c r="D139" i="24"/>
  <c r="C139" i="24"/>
  <c r="CQ138" i="24"/>
  <c r="CP138" i="24"/>
  <c r="CM138" i="24"/>
  <c r="CL138" i="24"/>
  <c r="CH138" i="24"/>
  <c r="BS138" i="24"/>
  <c r="BP138" i="24"/>
  <c r="BN138" i="24"/>
  <c r="BK138" i="24"/>
  <c r="BE138" i="24"/>
  <c r="BB138" i="24"/>
  <c r="AY138" i="24"/>
  <c r="BF138" i="24" s="1"/>
  <c r="AV138" i="24"/>
  <c r="BH138" i="24" s="1"/>
  <c r="AS138" i="24"/>
  <c r="AQ138" i="24"/>
  <c r="AN138" i="24"/>
  <c r="AK138" i="24"/>
  <c r="AH138" i="24"/>
  <c r="AE138" i="24"/>
  <c r="AC138" i="24"/>
  <c r="Z138" i="24"/>
  <c r="W138" i="24"/>
  <c r="T138" i="24"/>
  <c r="Q138" i="24"/>
  <c r="F138" i="24"/>
  <c r="D138" i="24"/>
  <c r="C138" i="24"/>
  <c r="CQ137" i="24"/>
  <c r="CP137" i="24"/>
  <c r="CM137" i="24"/>
  <c r="CL137" i="24"/>
  <c r="CH137" i="24"/>
  <c r="BS137" i="24"/>
  <c r="BP137" i="24"/>
  <c r="BN137" i="24"/>
  <c r="BK137" i="24"/>
  <c r="BE137" i="24"/>
  <c r="BB137" i="24"/>
  <c r="AY137" i="24"/>
  <c r="BF137" i="24" s="1"/>
  <c r="AV137" i="24"/>
  <c r="AS137" i="24"/>
  <c r="AQ137" i="24"/>
  <c r="AN137" i="24"/>
  <c r="AK137" i="24"/>
  <c r="AH137" i="24"/>
  <c r="AE137" i="24"/>
  <c r="AC137" i="24"/>
  <c r="Z137" i="24"/>
  <c r="W137" i="24"/>
  <c r="T137" i="24"/>
  <c r="Q137" i="24"/>
  <c r="F137" i="24"/>
  <c r="D137" i="24"/>
  <c r="C137" i="24"/>
  <c r="CQ136" i="24"/>
  <c r="CP136" i="24"/>
  <c r="CM136" i="24"/>
  <c r="CL136" i="24"/>
  <c r="CH136" i="24"/>
  <c r="BS136" i="24"/>
  <c r="BP136" i="24"/>
  <c r="BN136" i="24"/>
  <c r="BK136" i="24"/>
  <c r="BE136" i="24"/>
  <c r="BB136" i="24"/>
  <c r="AY136" i="24"/>
  <c r="BF136" i="24" s="1"/>
  <c r="AV136" i="24"/>
  <c r="BH136" i="24" s="1"/>
  <c r="AS136" i="24"/>
  <c r="AQ136" i="24"/>
  <c r="AN136" i="24"/>
  <c r="AK136" i="24"/>
  <c r="AH136" i="24"/>
  <c r="AE136" i="24"/>
  <c r="AC136" i="24"/>
  <c r="Z136" i="24"/>
  <c r="W136" i="24"/>
  <c r="T136" i="24"/>
  <c r="Q136" i="24"/>
  <c r="F136" i="24"/>
  <c r="D136" i="24"/>
  <c r="C136" i="24"/>
  <c r="CQ135" i="24"/>
  <c r="CP135" i="24"/>
  <c r="CM135" i="24"/>
  <c r="CL135" i="24"/>
  <c r="CH135" i="24"/>
  <c r="BS135" i="24"/>
  <c r="BP135" i="24"/>
  <c r="BN135" i="24"/>
  <c r="BK135" i="24"/>
  <c r="BE135" i="24"/>
  <c r="BB135" i="24"/>
  <c r="AY135" i="24"/>
  <c r="BF135" i="24" s="1"/>
  <c r="AV135" i="24"/>
  <c r="AS135" i="24"/>
  <c r="AQ135" i="24"/>
  <c r="AN135" i="24"/>
  <c r="AK135" i="24"/>
  <c r="AH135" i="24"/>
  <c r="AE135" i="24"/>
  <c r="AC135" i="24"/>
  <c r="Z135" i="24"/>
  <c r="W135" i="24"/>
  <c r="T135" i="24"/>
  <c r="Q135" i="24"/>
  <c r="F135" i="24"/>
  <c r="D135" i="24"/>
  <c r="C135" i="24"/>
  <c r="CQ134" i="24"/>
  <c r="CP134" i="24"/>
  <c r="CM134" i="24"/>
  <c r="CL134" i="24"/>
  <c r="CH134" i="24"/>
  <c r="BS134" i="24"/>
  <c r="BP134" i="24"/>
  <c r="BN134" i="24"/>
  <c r="BK134" i="24"/>
  <c r="BE134" i="24"/>
  <c r="BB134" i="24"/>
  <c r="AY134" i="24"/>
  <c r="BF134" i="24" s="1"/>
  <c r="AV134" i="24"/>
  <c r="BH134" i="24" s="1"/>
  <c r="AS134" i="24"/>
  <c r="AQ134" i="24"/>
  <c r="AN134" i="24"/>
  <c r="AK134" i="24"/>
  <c r="AH134" i="24"/>
  <c r="AE134" i="24"/>
  <c r="AC134" i="24"/>
  <c r="Z134" i="24"/>
  <c r="W134" i="24"/>
  <c r="T134" i="24"/>
  <c r="Q134" i="24"/>
  <c r="F134" i="24"/>
  <c r="D134" i="24"/>
  <c r="C134" i="24"/>
  <c r="CQ133" i="24"/>
  <c r="CP133" i="24"/>
  <c r="CM133" i="24"/>
  <c r="CL133" i="24"/>
  <c r="CH133" i="24"/>
  <c r="BS133" i="24"/>
  <c r="BP133" i="24"/>
  <c r="BN133" i="24"/>
  <c r="BK133" i="24"/>
  <c r="BE133" i="24"/>
  <c r="BB133" i="24"/>
  <c r="AY133" i="24"/>
  <c r="BF133" i="24" s="1"/>
  <c r="AV133" i="24"/>
  <c r="AS133" i="24"/>
  <c r="AQ133" i="24"/>
  <c r="AN133" i="24"/>
  <c r="AK133" i="24"/>
  <c r="AH133" i="24"/>
  <c r="AE133" i="24"/>
  <c r="AC133" i="24"/>
  <c r="Z133" i="24"/>
  <c r="W133" i="24"/>
  <c r="T133" i="24"/>
  <c r="Q133" i="24"/>
  <c r="F133" i="24"/>
  <c r="D133" i="24"/>
  <c r="C133" i="24"/>
  <c r="CQ132" i="24"/>
  <c r="CP132" i="24"/>
  <c r="CM132" i="24"/>
  <c r="CL132" i="24"/>
  <c r="CH132" i="24"/>
  <c r="BS132" i="24"/>
  <c r="BP132" i="24"/>
  <c r="BN132" i="24"/>
  <c r="BK132" i="24"/>
  <c r="BE132" i="24"/>
  <c r="BB132" i="24"/>
  <c r="AY132" i="24"/>
  <c r="BF132" i="24" s="1"/>
  <c r="AV132" i="24"/>
  <c r="BH132" i="24" s="1"/>
  <c r="AS132" i="24"/>
  <c r="AQ132" i="24"/>
  <c r="AN132" i="24"/>
  <c r="AK132" i="24"/>
  <c r="AH132" i="24"/>
  <c r="AE132" i="24"/>
  <c r="AC132" i="24"/>
  <c r="Z132" i="24"/>
  <c r="W132" i="24"/>
  <c r="T132" i="24"/>
  <c r="Q132" i="24"/>
  <c r="F132" i="24"/>
  <c r="D132" i="24"/>
  <c r="C132" i="24"/>
  <c r="CQ131" i="24"/>
  <c r="CP131" i="24"/>
  <c r="CM131" i="24"/>
  <c r="CL131" i="24"/>
  <c r="CH131" i="24"/>
  <c r="BS131" i="24"/>
  <c r="BP131" i="24"/>
  <c r="BN131" i="24"/>
  <c r="BK131" i="24"/>
  <c r="BE131" i="24"/>
  <c r="BB131" i="24"/>
  <c r="AY131" i="24"/>
  <c r="BF131" i="24" s="1"/>
  <c r="AV131" i="24"/>
  <c r="AS131" i="24"/>
  <c r="AQ131" i="24"/>
  <c r="AN131" i="24"/>
  <c r="AK131" i="24"/>
  <c r="AH131" i="24"/>
  <c r="AE131" i="24"/>
  <c r="AC131" i="24"/>
  <c r="Z131" i="24"/>
  <c r="W131" i="24"/>
  <c r="T131" i="24"/>
  <c r="Q131" i="24"/>
  <c r="F131" i="24"/>
  <c r="D131" i="24"/>
  <c r="C131" i="24"/>
  <c r="CQ130" i="24"/>
  <c r="CP130" i="24"/>
  <c r="CM130" i="24"/>
  <c r="CL130" i="24"/>
  <c r="CH130" i="24"/>
  <c r="BS130" i="24"/>
  <c r="BP130" i="24"/>
  <c r="BN130" i="24"/>
  <c r="BK130" i="24"/>
  <c r="BE130" i="24"/>
  <c r="BB130" i="24"/>
  <c r="AY130" i="24"/>
  <c r="BF130" i="24" s="1"/>
  <c r="AV130" i="24"/>
  <c r="BH130" i="24" s="1"/>
  <c r="AS130" i="24"/>
  <c r="AQ130" i="24"/>
  <c r="AN130" i="24"/>
  <c r="AK130" i="24"/>
  <c r="AH130" i="24"/>
  <c r="AE130" i="24"/>
  <c r="AC130" i="24"/>
  <c r="Z130" i="24"/>
  <c r="W130" i="24"/>
  <c r="T130" i="24"/>
  <c r="Q130" i="24"/>
  <c r="F130" i="24"/>
  <c r="D130" i="24"/>
  <c r="C130" i="24"/>
  <c r="CQ129" i="24"/>
  <c r="CP129" i="24"/>
  <c r="CM129" i="24"/>
  <c r="CL129" i="24"/>
  <c r="CH129" i="24"/>
  <c r="BS129" i="24"/>
  <c r="BP129" i="24"/>
  <c r="BN129" i="24"/>
  <c r="BK129" i="24"/>
  <c r="BE129" i="24"/>
  <c r="BB129" i="24"/>
  <c r="AY129" i="24"/>
  <c r="BF129" i="24" s="1"/>
  <c r="AV129" i="24"/>
  <c r="AS129" i="24"/>
  <c r="AQ129" i="24"/>
  <c r="AN129" i="24"/>
  <c r="AK129" i="24"/>
  <c r="AH129" i="24"/>
  <c r="AE129" i="24"/>
  <c r="AC129" i="24"/>
  <c r="Z129" i="24"/>
  <c r="W129" i="24"/>
  <c r="T129" i="24"/>
  <c r="Q129" i="24"/>
  <c r="F129" i="24"/>
  <c r="D129" i="24"/>
  <c r="C129" i="24"/>
  <c r="CQ128" i="24"/>
  <c r="CP128" i="24"/>
  <c r="CM128" i="24"/>
  <c r="CL128" i="24"/>
  <c r="CH128" i="24"/>
  <c r="BS128" i="24"/>
  <c r="BP128" i="24"/>
  <c r="BN128" i="24"/>
  <c r="BK128" i="24"/>
  <c r="BE128" i="24"/>
  <c r="BB128" i="24"/>
  <c r="AY128" i="24"/>
  <c r="BF128" i="24" s="1"/>
  <c r="AV128" i="24"/>
  <c r="BH128" i="24" s="1"/>
  <c r="AS128" i="24"/>
  <c r="AQ128" i="24"/>
  <c r="AN128" i="24"/>
  <c r="AK128" i="24"/>
  <c r="AH128" i="24"/>
  <c r="AE128" i="24"/>
  <c r="AC128" i="24"/>
  <c r="Z128" i="24"/>
  <c r="W128" i="24"/>
  <c r="T128" i="24"/>
  <c r="Q128" i="24"/>
  <c r="F128" i="24"/>
  <c r="D128" i="24"/>
  <c r="C128" i="24"/>
  <c r="CQ127" i="24"/>
  <c r="CP127" i="24"/>
  <c r="CM127" i="24"/>
  <c r="CL127" i="24"/>
  <c r="CH127" i="24"/>
  <c r="BS127" i="24"/>
  <c r="BP127" i="24"/>
  <c r="BN127" i="24"/>
  <c r="BK127" i="24"/>
  <c r="BE127" i="24"/>
  <c r="BB127" i="24"/>
  <c r="AY127" i="24"/>
  <c r="BF127" i="24" s="1"/>
  <c r="AV127" i="24"/>
  <c r="AS127" i="24"/>
  <c r="AQ127" i="24"/>
  <c r="AN127" i="24"/>
  <c r="AK127" i="24"/>
  <c r="AH127" i="24"/>
  <c r="AE127" i="24"/>
  <c r="AC127" i="24"/>
  <c r="Z127" i="24"/>
  <c r="W127" i="24"/>
  <c r="T127" i="24"/>
  <c r="Q127" i="24"/>
  <c r="F127" i="24"/>
  <c r="D127" i="24"/>
  <c r="C127" i="24"/>
  <c r="CH126" i="24"/>
  <c r="BS126" i="24"/>
  <c r="BP126" i="24"/>
  <c r="BN126" i="24"/>
  <c r="BK126" i="24"/>
  <c r="BE126" i="24"/>
  <c r="BB126" i="24"/>
  <c r="AY126" i="24"/>
  <c r="BF126" i="24" s="1"/>
  <c r="AV126" i="24"/>
  <c r="BH126" i="24" s="1"/>
  <c r="AS126" i="24"/>
  <c r="AQ126" i="24"/>
  <c r="AN126" i="24"/>
  <c r="AK126" i="24"/>
  <c r="AH126" i="24"/>
  <c r="AE126" i="24"/>
  <c r="AC126" i="24"/>
  <c r="Z126" i="24"/>
  <c r="W126" i="24"/>
  <c r="T126" i="24"/>
  <c r="Q126" i="24"/>
  <c r="F126" i="24"/>
  <c r="D126" i="24"/>
  <c r="C126" i="24"/>
  <c r="CQ125" i="24"/>
  <c r="CP125" i="24"/>
  <c r="CM125" i="24"/>
  <c r="CL125" i="24"/>
  <c r="CH125" i="24"/>
  <c r="BS125" i="24"/>
  <c r="BP125" i="24"/>
  <c r="BN125" i="24"/>
  <c r="BK125" i="24"/>
  <c r="BE125" i="24"/>
  <c r="BB125" i="24"/>
  <c r="AY125" i="24"/>
  <c r="BF125" i="24" s="1"/>
  <c r="AV125" i="24"/>
  <c r="AS125" i="24"/>
  <c r="AQ125" i="24"/>
  <c r="AN125" i="24"/>
  <c r="AK125" i="24"/>
  <c r="AH125" i="24"/>
  <c r="AE125" i="24"/>
  <c r="AC125" i="24"/>
  <c r="Z125" i="24"/>
  <c r="W125" i="24"/>
  <c r="T125" i="24"/>
  <c r="Q125" i="24"/>
  <c r="F125" i="24"/>
  <c r="D125" i="24"/>
  <c r="C125" i="24"/>
  <c r="CQ124" i="24"/>
  <c r="CP124" i="24"/>
  <c r="CM124" i="24"/>
  <c r="CL124" i="24"/>
  <c r="CH124" i="24"/>
  <c r="BS124" i="24"/>
  <c r="BP124" i="24"/>
  <c r="BN124" i="24"/>
  <c r="BK124" i="24"/>
  <c r="BE124" i="24"/>
  <c r="BB124" i="24"/>
  <c r="AY124" i="24"/>
  <c r="BF124" i="24" s="1"/>
  <c r="AV124" i="24"/>
  <c r="BH124" i="24" s="1"/>
  <c r="AS124" i="24"/>
  <c r="AQ124" i="24"/>
  <c r="AN124" i="24"/>
  <c r="AK124" i="24"/>
  <c r="AH124" i="24"/>
  <c r="AE124" i="24"/>
  <c r="AC124" i="24"/>
  <c r="Z124" i="24"/>
  <c r="W124" i="24"/>
  <c r="T124" i="24"/>
  <c r="Q124" i="24"/>
  <c r="F124" i="24"/>
  <c r="D124" i="24"/>
  <c r="C124" i="24"/>
  <c r="CQ123" i="24"/>
  <c r="CP123" i="24"/>
  <c r="CM123" i="24"/>
  <c r="CL123" i="24"/>
  <c r="CH123" i="24"/>
  <c r="BS123" i="24"/>
  <c r="BP123" i="24"/>
  <c r="BN123" i="24"/>
  <c r="BK123" i="24"/>
  <c r="BE123" i="24"/>
  <c r="BB123" i="24"/>
  <c r="AY123" i="24"/>
  <c r="BF123" i="24" s="1"/>
  <c r="AV123" i="24"/>
  <c r="AS123" i="24"/>
  <c r="AQ123" i="24"/>
  <c r="AN123" i="24"/>
  <c r="AK123" i="24"/>
  <c r="AH123" i="24"/>
  <c r="AE123" i="24"/>
  <c r="AC123" i="24"/>
  <c r="Z123" i="24"/>
  <c r="W123" i="24"/>
  <c r="T123" i="24"/>
  <c r="Q123" i="24"/>
  <c r="F123" i="24"/>
  <c r="D123" i="24"/>
  <c r="C123" i="24"/>
  <c r="CQ122" i="24"/>
  <c r="CP122" i="24"/>
  <c r="CM122" i="24"/>
  <c r="CL122" i="24"/>
  <c r="CH122" i="24"/>
  <c r="BS122" i="24"/>
  <c r="BP122" i="24"/>
  <c r="BN122" i="24"/>
  <c r="BK122" i="24"/>
  <c r="BE122" i="24"/>
  <c r="BB122" i="24"/>
  <c r="AY122" i="24"/>
  <c r="BF122" i="24" s="1"/>
  <c r="AV122" i="24"/>
  <c r="BH122" i="24" s="1"/>
  <c r="AS122" i="24"/>
  <c r="AQ122" i="24"/>
  <c r="AN122" i="24"/>
  <c r="AK122" i="24"/>
  <c r="AH122" i="24"/>
  <c r="AE122" i="24"/>
  <c r="AC122" i="24"/>
  <c r="Z122" i="24"/>
  <c r="W122" i="24"/>
  <c r="T122" i="24"/>
  <c r="Q122" i="24"/>
  <c r="F122" i="24"/>
  <c r="D122" i="24"/>
  <c r="C122" i="24"/>
  <c r="CQ121" i="24"/>
  <c r="CP121" i="24"/>
  <c r="CM121" i="24"/>
  <c r="CL121" i="24"/>
  <c r="CH121" i="24"/>
  <c r="BS121" i="24"/>
  <c r="BP121" i="24"/>
  <c r="BN121" i="24"/>
  <c r="BK121" i="24"/>
  <c r="BE121" i="24"/>
  <c r="BB121" i="24"/>
  <c r="AY121" i="24"/>
  <c r="BF121" i="24" s="1"/>
  <c r="AV121" i="24"/>
  <c r="AS121" i="24"/>
  <c r="AQ121" i="24"/>
  <c r="AN121" i="24"/>
  <c r="AK121" i="24"/>
  <c r="AH121" i="24"/>
  <c r="AE121" i="24"/>
  <c r="AC121" i="24"/>
  <c r="Z121" i="24"/>
  <c r="W121" i="24"/>
  <c r="T121" i="24"/>
  <c r="Q121" i="24"/>
  <c r="F121" i="24"/>
  <c r="D121" i="24"/>
  <c r="C121" i="24"/>
  <c r="CQ120" i="24"/>
  <c r="CP120" i="24"/>
  <c r="CM120" i="24"/>
  <c r="CL120" i="24"/>
  <c r="CH120" i="24"/>
  <c r="BS120" i="24"/>
  <c r="BP120" i="24"/>
  <c r="BN120" i="24"/>
  <c r="BK120" i="24"/>
  <c r="BE120" i="24"/>
  <c r="BB120" i="24"/>
  <c r="AY120" i="24"/>
  <c r="BF120" i="24" s="1"/>
  <c r="AV120" i="24"/>
  <c r="AS120" i="24"/>
  <c r="AQ120" i="24"/>
  <c r="AN120" i="24"/>
  <c r="AK120" i="24"/>
  <c r="AH120" i="24"/>
  <c r="AE120" i="24"/>
  <c r="AC120" i="24"/>
  <c r="Z120" i="24"/>
  <c r="W120" i="24"/>
  <c r="T120" i="24"/>
  <c r="Q120" i="24"/>
  <c r="F120" i="24"/>
  <c r="D120" i="24"/>
  <c r="C120" i="24"/>
  <c r="CQ119" i="24"/>
  <c r="CP119" i="24"/>
  <c r="CM119" i="24"/>
  <c r="CL119" i="24"/>
  <c r="CH119" i="24"/>
  <c r="BS119" i="24"/>
  <c r="BP119" i="24"/>
  <c r="BN119" i="24"/>
  <c r="BK119" i="24"/>
  <c r="BE119" i="24"/>
  <c r="BB119" i="24"/>
  <c r="AY119" i="24"/>
  <c r="BF119" i="24" s="1"/>
  <c r="AV119" i="24"/>
  <c r="BH119" i="24" s="1"/>
  <c r="AS119" i="24"/>
  <c r="AQ119" i="24"/>
  <c r="AN119" i="24"/>
  <c r="AK119" i="24"/>
  <c r="AH119" i="24"/>
  <c r="AE119" i="24"/>
  <c r="AC119" i="24"/>
  <c r="Z119" i="24"/>
  <c r="W119" i="24"/>
  <c r="T119" i="24"/>
  <c r="Q119" i="24"/>
  <c r="F119" i="24"/>
  <c r="D119" i="24"/>
  <c r="C119" i="24"/>
  <c r="CQ118" i="24"/>
  <c r="CP118" i="24"/>
  <c r="CM118" i="24"/>
  <c r="CL118" i="24"/>
  <c r="CH118" i="24"/>
  <c r="BS118" i="24"/>
  <c r="BP118" i="24"/>
  <c r="BN118" i="24"/>
  <c r="BK118" i="24"/>
  <c r="BE118" i="24"/>
  <c r="BB118" i="24"/>
  <c r="AY118" i="24"/>
  <c r="BF118" i="24" s="1"/>
  <c r="AV118" i="24"/>
  <c r="AS118" i="24"/>
  <c r="AQ118" i="24"/>
  <c r="AN118" i="24"/>
  <c r="AK118" i="24"/>
  <c r="AH118" i="24"/>
  <c r="AE118" i="24"/>
  <c r="AC118" i="24"/>
  <c r="Z118" i="24"/>
  <c r="W118" i="24"/>
  <c r="T118" i="24"/>
  <c r="Q118" i="24"/>
  <c r="F118" i="24"/>
  <c r="D118" i="24"/>
  <c r="C118" i="24"/>
  <c r="CQ117" i="24"/>
  <c r="CP117" i="24"/>
  <c r="CM117" i="24"/>
  <c r="CL117" i="24"/>
  <c r="CH117" i="24"/>
  <c r="BS117" i="24"/>
  <c r="BP117" i="24"/>
  <c r="BN117" i="24"/>
  <c r="BK117" i="24"/>
  <c r="BE117" i="24"/>
  <c r="BB117" i="24"/>
  <c r="AY117" i="24"/>
  <c r="BF117" i="24" s="1"/>
  <c r="AV117" i="24"/>
  <c r="BH117" i="24" s="1"/>
  <c r="AS117" i="24"/>
  <c r="AQ117" i="24"/>
  <c r="AN117" i="24"/>
  <c r="AK117" i="24"/>
  <c r="AH117" i="24"/>
  <c r="AE117" i="24"/>
  <c r="AC117" i="24"/>
  <c r="Z117" i="24"/>
  <c r="W117" i="24"/>
  <c r="T117" i="24"/>
  <c r="Q117" i="24"/>
  <c r="F117" i="24"/>
  <c r="D117" i="24"/>
  <c r="C117" i="24"/>
  <c r="CQ116" i="24"/>
  <c r="CP116" i="24"/>
  <c r="CM116" i="24"/>
  <c r="CL116" i="24"/>
  <c r="CH116" i="24"/>
  <c r="BS116" i="24"/>
  <c r="BP116" i="24"/>
  <c r="BN116" i="24"/>
  <c r="BK116" i="24"/>
  <c r="BE116" i="24"/>
  <c r="BB116" i="24"/>
  <c r="AY116" i="24"/>
  <c r="BF116" i="24" s="1"/>
  <c r="AV116" i="24"/>
  <c r="AS116" i="24"/>
  <c r="AQ116" i="24"/>
  <c r="AN116" i="24"/>
  <c r="AK116" i="24"/>
  <c r="AH116" i="24"/>
  <c r="AE116" i="24"/>
  <c r="AC116" i="24"/>
  <c r="Z116" i="24"/>
  <c r="W116" i="24"/>
  <c r="T116" i="24"/>
  <c r="Q116" i="24"/>
  <c r="F116" i="24"/>
  <c r="D116" i="24"/>
  <c r="C116" i="24"/>
  <c r="CQ115" i="24"/>
  <c r="CP115" i="24"/>
  <c r="CM115" i="24"/>
  <c r="CL115" i="24"/>
  <c r="CH115" i="24"/>
  <c r="BS115" i="24"/>
  <c r="BP115" i="24"/>
  <c r="BN115" i="24"/>
  <c r="BK115" i="24"/>
  <c r="BE115" i="24"/>
  <c r="BB115" i="24"/>
  <c r="AY115" i="24"/>
  <c r="BF115" i="24" s="1"/>
  <c r="AV115" i="24"/>
  <c r="BH115" i="24" s="1"/>
  <c r="AS115" i="24"/>
  <c r="AQ115" i="24"/>
  <c r="AN115" i="24"/>
  <c r="AK115" i="24"/>
  <c r="AH115" i="24"/>
  <c r="AE115" i="24"/>
  <c r="AC115" i="24"/>
  <c r="Z115" i="24"/>
  <c r="W115" i="24"/>
  <c r="T115" i="24"/>
  <c r="Q115" i="24"/>
  <c r="F115" i="24"/>
  <c r="D115" i="24"/>
  <c r="C115" i="24"/>
  <c r="CQ114" i="24"/>
  <c r="CP114" i="24"/>
  <c r="CM114" i="24"/>
  <c r="CL114" i="24"/>
  <c r="CH114" i="24"/>
  <c r="BS114" i="24"/>
  <c r="BP114" i="24"/>
  <c r="BN114" i="24"/>
  <c r="BK114" i="24"/>
  <c r="BE114" i="24"/>
  <c r="BB114" i="24"/>
  <c r="AY114" i="24"/>
  <c r="BF114" i="24" s="1"/>
  <c r="AV114" i="24"/>
  <c r="AS114" i="24"/>
  <c r="AQ114" i="24"/>
  <c r="AN114" i="24"/>
  <c r="AK114" i="24"/>
  <c r="AH114" i="24"/>
  <c r="AE114" i="24"/>
  <c r="AC114" i="24"/>
  <c r="Z114" i="24"/>
  <c r="W114" i="24"/>
  <c r="T114" i="24"/>
  <c r="Q114" i="24"/>
  <c r="F114" i="24"/>
  <c r="D114" i="24"/>
  <c r="C114" i="24"/>
  <c r="CQ113" i="24"/>
  <c r="CP113" i="24"/>
  <c r="CM113" i="24"/>
  <c r="CL113" i="24"/>
  <c r="CH113" i="24"/>
  <c r="BS113" i="24"/>
  <c r="BP113" i="24"/>
  <c r="BN113" i="24"/>
  <c r="BK113" i="24"/>
  <c r="BE113" i="24"/>
  <c r="BB113" i="24"/>
  <c r="AY113" i="24"/>
  <c r="BF113" i="24" s="1"/>
  <c r="AV113" i="24"/>
  <c r="BH113" i="24" s="1"/>
  <c r="AS113" i="24"/>
  <c r="AQ113" i="24"/>
  <c r="AN113" i="24"/>
  <c r="AK113" i="24"/>
  <c r="AH113" i="24"/>
  <c r="AE113" i="24"/>
  <c r="AC113" i="24"/>
  <c r="Z113" i="24"/>
  <c r="W113" i="24"/>
  <c r="T113" i="24"/>
  <c r="Q113" i="24"/>
  <c r="F113" i="24"/>
  <c r="D113" i="24"/>
  <c r="C113" i="24"/>
  <c r="CQ112" i="24"/>
  <c r="CP112" i="24"/>
  <c r="CM112" i="24"/>
  <c r="CL112" i="24"/>
  <c r="CH112" i="24"/>
  <c r="BS112" i="24"/>
  <c r="BP112" i="24"/>
  <c r="BN112" i="24"/>
  <c r="BK112" i="24"/>
  <c r="BE112" i="24"/>
  <c r="BB112" i="24"/>
  <c r="AY112" i="24"/>
  <c r="BF112" i="24" s="1"/>
  <c r="AV112" i="24"/>
  <c r="AS112" i="24"/>
  <c r="AQ112" i="24"/>
  <c r="AN112" i="24"/>
  <c r="AK112" i="24"/>
  <c r="AH112" i="24"/>
  <c r="AE112" i="24"/>
  <c r="AC112" i="24"/>
  <c r="Z112" i="24"/>
  <c r="W112" i="24"/>
  <c r="T112" i="24"/>
  <c r="Q112" i="24"/>
  <c r="F112" i="24"/>
  <c r="D112" i="24"/>
  <c r="C112" i="24"/>
  <c r="CQ111" i="24"/>
  <c r="CP111" i="24"/>
  <c r="CM111" i="24"/>
  <c r="CL111" i="24"/>
  <c r="CH111" i="24"/>
  <c r="BS111" i="24"/>
  <c r="BP111" i="24"/>
  <c r="BN111" i="24"/>
  <c r="BK111" i="24"/>
  <c r="BE111" i="24"/>
  <c r="BB111" i="24"/>
  <c r="AY111" i="24"/>
  <c r="BF111" i="24" s="1"/>
  <c r="AV111" i="24"/>
  <c r="BH111" i="24" s="1"/>
  <c r="AS111" i="24"/>
  <c r="AQ111" i="24"/>
  <c r="AN111" i="24"/>
  <c r="AK111" i="24"/>
  <c r="AH111" i="24"/>
  <c r="AE111" i="24"/>
  <c r="AC111" i="24"/>
  <c r="Z111" i="24"/>
  <c r="W111" i="24"/>
  <c r="T111" i="24"/>
  <c r="Q111" i="24"/>
  <c r="F111" i="24"/>
  <c r="D111" i="24"/>
  <c r="C111" i="24"/>
  <c r="CQ110" i="24"/>
  <c r="CP110" i="24"/>
  <c r="CM110" i="24"/>
  <c r="CL110" i="24"/>
  <c r="CH110" i="24"/>
  <c r="BS110" i="24"/>
  <c r="BP110" i="24"/>
  <c r="BN110" i="24"/>
  <c r="BK110" i="24"/>
  <c r="BE110" i="24"/>
  <c r="BB110" i="24"/>
  <c r="AY110" i="24"/>
  <c r="BF110" i="24" s="1"/>
  <c r="AV110" i="24"/>
  <c r="AS110" i="24"/>
  <c r="AQ110" i="24"/>
  <c r="AN110" i="24"/>
  <c r="AK110" i="24"/>
  <c r="AH110" i="24"/>
  <c r="AE110" i="24"/>
  <c r="AC110" i="24"/>
  <c r="Z110" i="24"/>
  <c r="W110" i="24"/>
  <c r="T110" i="24"/>
  <c r="Q110" i="24"/>
  <c r="F110" i="24"/>
  <c r="D110" i="24"/>
  <c r="C110" i="24"/>
  <c r="CQ109" i="24"/>
  <c r="CP109" i="24"/>
  <c r="CM109" i="24"/>
  <c r="CL109" i="24"/>
  <c r="CH109" i="24"/>
  <c r="BS109" i="24"/>
  <c r="BP109" i="24"/>
  <c r="BN109" i="24"/>
  <c r="BK109" i="24"/>
  <c r="BE109" i="24"/>
  <c r="BB109" i="24"/>
  <c r="AY109" i="24"/>
  <c r="BF109" i="24" s="1"/>
  <c r="AV109" i="24"/>
  <c r="BH109" i="24" s="1"/>
  <c r="AS109" i="24"/>
  <c r="AQ109" i="24"/>
  <c r="AN109" i="24"/>
  <c r="AK109" i="24"/>
  <c r="AH109" i="24"/>
  <c r="AE109" i="24"/>
  <c r="AC109" i="24"/>
  <c r="Z109" i="24"/>
  <c r="W109" i="24"/>
  <c r="T109" i="24"/>
  <c r="Q109" i="24"/>
  <c r="F109" i="24"/>
  <c r="D109" i="24"/>
  <c r="C109" i="24"/>
  <c r="CQ108" i="24"/>
  <c r="CP108" i="24"/>
  <c r="CM108" i="24"/>
  <c r="CL108" i="24"/>
  <c r="CH108" i="24"/>
  <c r="BS108" i="24"/>
  <c r="BP108" i="24"/>
  <c r="BN108" i="24"/>
  <c r="BK108" i="24"/>
  <c r="BE108" i="24"/>
  <c r="BB108" i="24"/>
  <c r="AY108" i="24"/>
  <c r="BF108" i="24" s="1"/>
  <c r="AV108" i="24"/>
  <c r="AS108" i="24"/>
  <c r="AQ108" i="24"/>
  <c r="AN108" i="24"/>
  <c r="AK108" i="24"/>
  <c r="AH108" i="24"/>
  <c r="AE108" i="24"/>
  <c r="AC108" i="24"/>
  <c r="Z108" i="24"/>
  <c r="W108" i="24"/>
  <c r="T108" i="24"/>
  <c r="Q108" i="24"/>
  <c r="F108" i="24"/>
  <c r="D108" i="24"/>
  <c r="C108" i="24"/>
  <c r="CQ107" i="24"/>
  <c r="CP107" i="24"/>
  <c r="CM107" i="24"/>
  <c r="CL107" i="24"/>
  <c r="CH107" i="24"/>
  <c r="BS107" i="24"/>
  <c r="BP107" i="24"/>
  <c r="BN107" i="24"/>
  <c r="BK107" i="24"/>
  <c r="BE107" i="24"/>
  <c r="BB107" i="24"/>
  <c r="AY107" i="24"/>
  <c r="BF107" i="24" s="1"/>
  <c r="AV107" i="24"/>
  <c r="BH107" i="24" s="1"/>
  <c r="AS107" i="24"/>
  <c r="AQ107" i="24"/>
  <c r="AN107" i="24"/>
  <c r="AK107" i="24"/>
  <c r="AH107" i="24"/>
  <c r="AE107" i="24"/>
  <c r="AC107" i="24"/>
  <c r="Z107" i="24"/>
  <c r="W107" i="24"/>
  <c r="T107" i="24"/>
  <c r="Q107" i="24"/>
  <c r="F107" i="24"/>
  <c r="D107" i="24"/>
  <c r="C107" i="24"/>
  <c r="CQ106" i="24"/>
  <c r="CP106" i="24"/>
  <c r="CM106" i="24"/>
  <c r="CL106" i="24"/>
  <c r="CH106" i="24"/>
  <c r="BS106" i="24"/>
  <c r="BP106" i="24"/>
  <c r="BN106" i="24"/>
  <c r="BK106" i="24"/>
  <c r="BE106" i="24"/>
  <c r="BB106" i="24"/>
  <c r="AY106" i="24"/>
  <c r="BF106" i="24" s="1"/>
  <c r="AV106" i="24"/>
  <c r="AS106" i="24"/>
  <c r="AQ106" i="24"/>
  <c r="AN106" i="24"/>
  <c r="AK106" i="24"/>
  <c r="AH106" i="24"/>
  <c r="AE106" i="24"/>
  <c r="AC106" i="24"/>
  <c r="Z106" i="24"/>
  <c r="W106" i="24"/>
  <c r="T106" i="24"/>
  <c r="Q106" i="24"/>
  <c r="F106" i="24"/>
  <c r="D106" i="24"/>
  <c r="C106" i="24"/>
  <c r="CQ105" i="24"/>
  <c r="CP105" i="24"/>
  <c r="CM105" i="24"/>
  <c r="CL105" i="24"/>
  <c r="CH105" i="24"/>
  <c r="BS105" i="24"/>
  <c r="BP105" i="24"/>
  <c r="BN105" i="24"/>
  <c r="BK105" i="24"/>
  <c r="BE105" i="24"/>
  <c r="BB105" i="24"/>
  <c r="AY105" i="24"/>
  <c r="BF105" i="24" s="1"/>
  <c r="AV105" i="24"/>
  <c r="BH105" i="24" s="1"/>
  <c r="AS105" i="24"/>
  <c r="AQ105" i="24"/>
  <c r="AN105" i="24"/>
  <c r="AK105" i="24"/>
  <c r="AH105" i="24"/>
  <c r="AE105" i="24"/>
  <c r="AC105" i="24"/>
  <c r="Z105" i="24"/>
  <c r="W105" i="24"/>
  <c r="T105" i="24"/>
  <c r="Q105" i="24"/>
  <c r="F105" i="24"/>
  <c r="D105" i="24"/>
  <c r="C105" i="24"/>
  <c r="CQ104" i="24"/>
  <c r="CP104" i="24"/>
  <c r="CM104" i="24"/>
  <c r="CL104" i="24"/>
  <c r="CH104" i="24"/>
  <c r="BS104" i="24"/>
  <c r="CJ104" i="24" s="1"/>
  <c r="BP104" i="24"/>
  <c r="BN104" i="24"/>
  <c r="BK104" i="24"/>
  <c r="BE104" i="24"/>
  <c r="BB104" i="24"/>
  <c r="AY104" i="24"/>
  <c r="BF104" i="24" s="1"/>
  <c r="AV104" i="24"/>
  <c r="AS104" i="24"/>
  <c r="AQ104" i="24"/>
  <c r="AN104" i="24"/>
  <c r="AK104" i="24"/>
  <c r="AH104" i="24"/>
  <c r="AE104" i="24"/>
  <c r="AC104" i="24"/>
  <c r="Z104" i="24"/>
  <c r="W104" i="24"/>
  <c r="T104" i="24"/>
  <c r="Q104" i="24"/>
  <c r="F104" i="24"/>
  <c r="D104" i="24"/>
  <c r="C104" i="24"/>
  <c r="CQ103" i="24"/>
  <c r="CP103" i="24"/>
  <c r="CM103" i="24"/>
  <c r="CL103" i="24"/>
  <c r="CH103" i="24"/>
  <c r="BS103" i="24"/>
  <c r="CJ103" i="24" s="1"/>
  <c r="BP103" i="24"/>
  <c r="BN103" i="24"/>
  <c r="BK103" i="24"/>
  <c r="BE103" i="24"/>
  <c r="BB103" i="24"/>
  <c r="AY103" i="24"/>
  <c r="BF103" i="24" s="1"/>
  <c r="AV103" i="24"/>
  <c r="BH103" i="24" s="1"/>
  <c r="AS103" i="24"/>
  <c r="AQ103" i="24"/>
  <c r="AN103" i="24"/>
  <c r="AK103" i="24"/>
  <c r="AH103" i="24"/>
  <c r="AE103" i="24"/>
  <c r="AC103" i="24"/>
  <c r="Z103" i="24"/>
  <c r="W103" i="24"/>
  <c r="T103" i="24"/>
  <c r="Q103" i="24"/>
  <c r="F103" i="24"/>
  <c r="D103" i="24"/>
  <c r="C103" i="24"/>
  <c r="CQ102" i="24"/>
  <c r="CP102" i="24"/>
  <c r="CM102" i="24"/>
  <c r="CL102" i="24"/>
  <c r="CH102" i="24"/>
  <c r="BS102" i="24"/>
  <c r="CJ102" i="24" s="1"/>
  <c r="BP102" i="24"/>
  <c r="BN102" i="24"/>
  <c r="BK102" i="24"/>
  <c r="BE102" i="24"/>
  <c r="BB102" i="24"/>
  <c r="AY102" i="24"/>
  <c r="BF102" i="24" s="1"/>
  <c r="AV102" i="24"/>
  <c r="AS102" i="24"/>
  <c r="AQ102" i="24"/>
  <c r="AN102" i="24"/>
  <c r="AK102" i="24"/>
  <c r="AH102" i="24"/>
  <c r="AE102" i="24"/>
  <c r="AC102" i="24"/>
  <c r="Z102" i="24"/>
  <c r="W102" i="24"/>
  <c r="T102" i="24"/>
  <c r="Q102" i="24"/>
  <c r="F102" i="24"/>
  <c r="D102" i="24"/>
  <c r="C102" i="24"/>
  <c r="CQ101" i="24"/>
  <c r="CP101" i="24"/>
  <c r="CM101" i="24"/>
  <c r="CL101" i="24"/>
  <c r="CH101" i="24"/>
  <c r="BS101" i="24"/>
  <c r="CJ101" i="24" s="1"/>
  <c r="BP101" i="24"/>
  <c r="BN101" i="24"/>
  <c r="BK101" i="24"/>
  <c r="BE101" i="24"/>
  <c r="BB101" i="24"/>
  <c r="AY101" i="24"/>
  <c r="BF101" i="24" s="1"/>
  <c r="AV101" i="24"/>
  <c r="BH101" i="24" s="1"/>
  <c r="AS101" i="24"/>
  <c r="AQ101" i="24"/>
  <c r="AN101" i="24"/>
  <c r="AK101" i="24"/>
  <c r="AH101" i="24"/>
  <c r="AE101" i="24"/>
  <c r="AC101" i="24"/>
  <c r="Z101" i="24"/>
  <c r="W101" i="24"/>
  <c r="T101" i="24"/>
  <c r="Q101" i="24"/>
  <c r="F101" i="24"/>
  <c r="D101" i="24"/>
  <c r="C101" i="24"/>
  <c r="CH100" i="24"/>
  <c r="BS100" i="24"/>
  <c r="CJ100" i="24" s="1"/>
  <c r="BP100" i="24"/>
  <c r="BN100" i="24"/>
  <c r="BK100" i="24"/>
  <c r="BH100" i="24"/>
  <c r="BE100" i="24"/>
  <c r="BB100" i="24"/>
  <c r="AY100" i="24"/>
  <c r="BF100" i="24" s="1"/>
  <c r="AV100" i="24"/>
  <c r="AS100" i="24"/>
  <c r="AQ100" i="24"/>
  <c r="AN100" i="24"/>
  <c r="AK100" i="24"/>
  <c r="AH100" i="24"/>
  <c r="AE100" i="24"/>
  <c r="AC100" i="24"/>
  <c r="Z100" i="24"/>
  <c r="W100" i="24"/>
  <c r="T100" i="24"/>
  <c r="Q100" i="24"/>
  <c r="F100" i="24"/>
  <c r="D100" i="24"/>
  <c r="C100" i="24"/>
  <c r="CH99" i="24"/>
  <c r="BS99" i="24"/>
  <c r="CJ99" i="24" s="1"/>
  <c r="BP99" i="24"/>
  <c r="BN99" i="24"/>
  <c r="BK99" i="24"/>
  <c r="BE99" i="24"/>
  <c r="BB99" i="24"/>
  <c r="AY99" i="24"/>
  <c r="BF99" i="24" s="1"/>
  <c r="AV99" i="24"/>
  <c r="AS99" i="24"/>
  <c r="AQ99" i="24"/>
  <c r="AN99" i="24"/>
  <c r="AK99" i="24"/>
  <c r="AH99" i="24"/>
  <c r="AE99" i="24"/>
  <c r="AC99" i="24"/>
  <c r="Z99" i="24"/>
  <c r="W99" i="24"/>
  <c r="T99" i="24"/>
  <c r="Q99" i="24"/>
  <c r="D99" i="24"/>
  <c r="C99" i="24"/>
  <c r="CH98" i="24"/>
  <c r="BS98" i="24"/>
  <c r="CJ98" i="24" s="1"/>
  <c r="BP98" i="24"/>
  <c r="BN98" i="24"/>
  <c r="BK98" i="24"/>
  <c r="BE98" i="24"/>
  <c r="BB98" i="24"/>
  <c r="AY98" i="24"/>
  <c r="BF98" i="24" s="1"/>
  <c r="AV98" i="24"/>
  <c r="AS98" i="24"/>
  <c r="AQ98" i="24"/>
  <c r="AN98" i="24"/>
  <c r="AK98" i="24"/>
  <c r="AH98" i="24"/>
  <c r="AE98" i="24"/>
  <c r="AC98" i="24"/>
  <c r="Z98" i="24"/>
  <c r="W98" i="24"/>
  <c r="T98" i="24"/>
  <c r="Q98" i="24"/>
  <c r="F98" i="24"/>
  <c r="D98" i="24"/>
  <c r="C98" i="24"/>
  <c r="CH97" i="24"/>
  <c r="BS97" i="24"/>
  <c r="CJ97" i="24" s="1"/>
  <c r="BP97" i="24"/>
  <c r="BN97" i="24"/>
  <c r="BK97" i="24"/>
  <c r="BE97" i="24"/>
  <c r="BB97" i="24"/>
  <c r="AY97" i="24"/>
  <c r="BF97" i="24" s="1"/>
  <c r="AV97" i="24"/>
  <c r="BH97" i="24" s="1"/>
  <c r="AS97" i="24"/>
  <c r="AQ97" i="24"/>
  <c r="AN97" i="24"/>
  <c r="AK97" i="24"/>
  <c r="AH97" i="24"/>
  <c r="AE97" i="24"/>
  <c r="AC97" i="24"/>
  <c r="Z97" i="24"/>
  <c r="W97" i="24"/>
  <c r="T97" i="24"/>
  <c r="Q97" i="24"/>
  <c r="F97" i="24"/>
  <c r="D97" i="24"/>
  <c r="C97" i="24"/>
  <c r="CH96" i="24"/>
  <c r="BS96" i="24"/>
  <c r="CJ96" i="24" s="1"/>
  <c r="BP96" i="24"/>
  <c r="BN96" i="24"/>
  <c r="BK96" i="24"/>
  <c r="BH96" i="24"/>
  <c r="BE96" i="24"/>
  <c r="BB96" i="24"/>
  <c r="AY96" i="24"/>
  <c r="BF96" i="24" s="1"/>
  <c r="AV96" i="24"/>
  <c r="AS96" i="24"/>
  <c r="AQ96" i="24"/>
  <c r="AN96" i="24"/>
  <c r="AK96" i="24"/>
  <c r="AH96" i="24"/>
  <c r="AE96" i="24"/>
  <c r="AC96" i="24"/>
  <c r="Z96" i="24"/>
  <c r="W96" i="24"/>
  <c r="T96" i="24"/>
  <c r="Q96" i="24"/>
  <c r="F96" i="24"/>
  <c r="D96" i="24"/>
  <c r="C96" i="24"/>
  <c r="CH95" i="24"/>
  <c r="BS95" i="24"/>
  <c r="CJ95" i="24" s="1"/>
  <c r="BP95" i="24"/>
  <c r="BN95" i="24"/>
  <c r="BK95" i="24"/>
  <c r="BE95" i="24"/>
  <c r="BB95" i="24"/>
  <c r="AY95" i="24"/>
  <c r="BF95" i="24" s="1"/>
  <c r="AV95" i="24"/>
  <c r="AS95" i="24"/>
  <c r="AQ95" i="24"/>
  <c r="AN95" i="24"/>
  <c r="AK95" i="24"/>
  <c r="AH95" i="24"/>
  <c r="AE95" i="24"/>
  <c r="AC95" i="24"/>
  <c r="Z95" i="24"/>
  <c r="W95" i="24"/>
  <c r="T95" i="24"/>
  <c r="Q95" i="24"/>
  <c r="F95" i="24"/>
  <c r="D95" i="24"/>
  <c r="C95" i="24"/>
  <c r="CH94" i="24"/>
  <c r="BS94" i="24"/>
  <c r="CJ94" i="24" s="1"/>
  <c r="BP94" i="24"/>
  <c r="BN94" i="24"/>
  <c r="BK94" i="24"/>
  <c r="BE94" i="24"/>
  <c r="BB94" i="24"/>
  <c r="AY94" i="24"/>
  <c r="BF94" i="24" s="1"/>
  <c r="AV94" i="24"/>
  <c r="BH94" i="24" s="1"/>
  <c r="AS94" i="24"/>
  <c r="AQ94" i="24"/>
  <c r="AN94" i="24"/>
  <c r="AK94" i="24"/>
  <c r="AH94" i="24"/>
  <c r="AE94" i="24"/>
  <c r="AC94" i="24"/>
  <c r="Z94" i="24"/>
  <c r="W94" i="24"/>
  <c r="T94" i="24"/>
  <c r="Q94" i="24"/>
  <c r="F94" i="24"/>
  <c r="D94" i="24"/>
  <c r="C94" i="24"/>
  <c r="CH93" i="24"/>
  <c r="BS93" i="24"/>
  <c r="CJ93" i="24" s="1"/>
  <c r="BP93" i="24"/>
  <c r="BN93" i="24"/>
  <c r="BK93" i="24"/>
  <c r="BE93" i="24"/>
  <c r="BB93" i="24"/>
  <c r="AY93" i="24"/>
  <c r="BF93" i="24" s="1"/>
  <c r="AV93" i="24"/>
  <c r="AS93" i="24"/>
  <c r="AQ93" i="24"/>
  <c r="AN93" i="24"/>
  <c r="AK93" i="24"/>
  <c r="AH93" i="24"/>
  <c r="AE93" i="24"/>
  <c r="AC93" i="24"/>
  <c r="Z93" i="24"/>
  <c r="W93" i="24"/>
  <c r="T93" i="24"/>
  <c r="Q93" i="24"/>
  <c r="F93" i="24"/>
  <c r="D93" i="24"/>
  <c r="C93" i="24"/>
  <c r="CH92" i="24"/>
  <c r="BS92" i="24"/>
  <c r="CJ92" i="24" s="1"/>
  <c r="BP92" i="24"/>
  <c r="BN92" i="24"/>
  <c r="BK92" i="24"/>
  <c r="BE92" i="24"/>
  <c r="BB92" i="24"/>
  <c r="AY92" i="24"/>
  <c r="AV92" i="24"/>
  <c r="AS92" i="24"/>
  <c r="AQ92" i="24"/>
  <c r="AN92" i="24"/>
  <c r="AK92" i="24"/>
  <c r="AH92" i="24"/>
  <c r="AE92" i="24"/>
  <c r="AC92" i="24"/>
  <c r="Z92" i="24"/>
  <c r="W92" i="24"/>
  <c r="T92" i="24"/>
  <c r="Q92" i="24"/>
  <c r="F92" i="24"/>
  <c r="D92" i="24"/>
  <c r="C92" i="24"/>
  <c r="CH91" i="24"/>
  <c r="BS91" i="24"/>
  <c r="CJ91" i="24" s="1"/>
  <c r="BP91" i="24"/>
  <c r="BN91" i="24"/>
  <c r="BK91" i="24"/>
  <c r="BE91" i="24"/>
  <c r="BB91" i="24"/>
  <c r="AY91" i="24"/>
  <c r="AV91" i="24"/>
  <c r="AS91" i="24"/>
  <c r="AQ91" i="24"/>
  <c r="AN91" i="24"/>
  <c r="AK91" i="24"/>
  <c r="AH91" i="24"/>
  <c r="AE91" i="24"/>
  <c r="AC91" i="24"/>
  <c r="Z91" i="24"/>
  <c r="W91" i="24"/>
  <c r="T91" i="24"/>
  <c r="Q91" i="24"/>
  <c r="F91" i="24"/>
  <c r="D91" i="24"/>
  <c r="C91" i="24"/>
  <c r="CH90" i="24"/>
  <c r="BS90" i="24"/>
  <c r="CJ90" i="24" s="1"/>
  <c r="BP90" i="24"/>
  <c r="BN90" i="24"/>
  <c r="BK90" i="24"/>
  <c r="BE90" i="24"/>
  <c r="BB90" i="24"/>
  <c r="AY90" i="24"/>
  <c r="AV90" i="24"/>
  <c r="BF90" i="24" s="1"/>
  <c r="AS90" i="24"/>
  <c r="AQ90" i="24"/>
  <c r="AN90" i="24"/>
  <c r="AK90" i="24"/>
  <c r="AH90" i="24"/>
  <c r="AE90" i="24"/>
  <c r="AC90" i="24"/>
  <c r="Z90" i="24"/>
  <c r="W90" i="24"/>
  <c r="T90" i="24"/>
  <c r="Q90" i="24"/>
  <c r="F90" i="24"/>
  <c r="D90" i="24"/>
  <c r="C90" i="24"/>
  <c r="CH89" i="24"/>
  <c r="BS89" i="24"/>
  <c r="CJ89" i="24" s="1"/>
  <c r="BP89" i="24"/>
  <c r="BN89" i="24"/>
  <c r="BK89" i="24"/>
  <c r="BE89" i="24"/>
  <c r="BB89" i="24"/>
  <c r="AY89" i="24"/>
  <c r="AV89" i="24"/>
  <c r="AS89" i="24"/>
  <c r="AQ89" i="24"/>
  <c r="AN89" i="24"/>
  <c r="AK89" i="24"/>
  <c r="AH89" i="24"/>
  <c r="AE89" i="24"/>
  <c r="AC89" i="24"/>
  <c r="Z89" i="24"/>
  <c r="W89" i="24"/>
  <c r="T89" i="24"/>
  <c r="Q89" i="24"/>
  <c r="F89" i="24"/>
  <c r="D89" i="24"/>
  <c r="C89" i="24"/>
  <c r="CH88" i="24"/>
  <c r="BS88" i="24"/>
  <c r="CJ88" i="24" s="1"/>
  <c r="BP88" i="24"/>
  <c r="BN88" i="24"/>
  <c r="BK88" i="24"/>
  <c r="BE88" i="24"/>
  <c r="BB88" i="24"/>
  <c r="AY88" i="24"/>
  <c r="AV88" i="24"/>
  <c r="AS88" i="24"/>
  <c r="AQ88" i="24"/>
  <c r="AN88" i="24"/>
  <c r="AK88" i="24"/>
  <c r="AH88" i="24"/>
  <c r="AE88" i="24"/>
  <c r="AC88" i="24"/>
  <c r="Z88" i="24"/>
  <c r="W88" i="24"/>
  <c r="T88" i="24"/>
  <c r="Q88" i="24"/>
  <c r="F88" i="24"/>
  <c r="D88" i="24"/>
  <c r="C88" i="24"/>
  <c r="CH87" i="24"/>
  <c r="BS87" i="24"/>
  <c r="CJ87" i="24" s="1"/>
  <c r="BP87" i="24"/>
  <c r="BN87" i="24"/>
  <c r="BK87" i="24"/>
  <c r="BE87" i="24"/>
  <c r="BB87" i="24"/>
  <c r="AY87" i="24"/>
  <c r="AV87" i="24"/>
  <c r="AS87" i="24"/>
  <c r="AQ87" i="24"/>
  <c r="AN87" i="24"/>
  <c r="AK87" i="24"/>
  <c r="AH87" i="24"/>
  <c r="AE87" i="24"/>
  <c r="AC87" i="24"/>
  <c r="Z87" i="24"/>
  <c r="W87" i="24"/>
  <c r="T87" i="24"/>
  <c r="Q87" i="24"/>
  <c r="F87" i="24"/>
  <c r="D87" i="24"/>
  <c r="C87" i="24"/>
  <c r="CH86" i="24"/>
  <c r="BS86" i="24"/>
  <c r="CJ86" i="24" s="1"/>
  <c r="BP86" i="24"/>
  <c r="BN86" i="24"/>
  <c r="BK86" i="24"/>
  <c r="BE86" i="24"/>
  <c r="BB86" i="24"/>
  <c r="AY86" i="24"/>
  <c r="AV86" i="24"/>
  <c r="BF86" i="24" s="1"/>
  <c r="AS86" i="24"/>
  <c r="AQ86" i="24"/>
  <c r="AN86" i="24"/>
  <c r="AK86" i="24"/>
  <c r="AH86" i="24"/>
  <c r="AE86" i="24"/>
  <c r="AC86" i="24"/>
  <c r="Z86" i="24"/>
  <c r="W86" i="24"/>
  <c r="T86" i="24"/>
  <c r="Q86" i="24"/>
  <c r="F86" i="24"/>
  <c r="D86" i="24"/>
  <c r="C86" i="24"/>
  <c r="CH85" i="24"/>
  <c r="BS85" i="24"/>
  <c r="CJ85" i="24" s="1"/>
  <c r="BP85" i="24"/>
  <c r="BN85" i="24"/>
  <c r="BK85" i="24"/>
  <c r="BE85" i="24"/>
  <c r="BB85" i="24"/>
  <c r="AY85" i="24"/>
  <c r="AV85" i="24"/>
  <c r="AS85" i="24"/>
  <c r="AQ85" i="24"/>
  <c r="AN85" i="24"/>
  <c r="AK85" i="24"/>
  <c r="AH85" i="24"/>
  <c r="AE85" i="24"/>
  <c r="AC85" i="24"/>
  <c r="Z85" i="24"/>
  <c r="W85" i="24"/>
  <c r="T85" i="24"/>
  <c r="Q85" i="24"/>
  <c r="F85" i="24"/>
  <c r="D85" i="24"/>
  <c r="C85" i="24"/>
  <c r="CH84" i="24"/>
  <c r="BS84" i="24"/>
  <c r="CJ84" i="24" s="1"/>
  <c r="BP84" i="24"/>
  <c r="BN84" i="24"/>
  <c r="BK84" i="24"/>
  <c r="BE84" i="24"/>
  <c r="BB84" i="24"/>
  <c r="AY84" i="24"/>
  <c r="AV84" i="24"/>
  <c r="BF84" i="24" s="1"/>
  <c r="AS84" i="24"/>
  <c r="AQ84" i="24"/>
  <c r="AN84" i="24"/>
  <c r="AK84" i="24"/>
  <c r="AH84" i="24"/>
  <c r="AE84" i="24"/>
  <c r="AC84" i="24"/>
  <c r="Z84" i="24"/>
  <c r="W84" i="24"/>
  <c r="T84" i="24"/>
  <c r="Q84" i="24"/>
  <c r="F84" i="24"/>
  <c r="D84" i="24"/>
  <c r="C84" i="24"/>
  <c r="CH83" i="24"/>
  <c r="BS83" i="24"/>
  <c r="CJ83" i="24" s="1"/>
  <c r="BP83" i="24"/>
  <c r="BN83" i="24"/>
  <c r="BK83" i="24"/>
  <c r="BE83" i="24"/>
  <c r="BB83" i="24"/>
  <c r="AY83" i="24"/>
  <c r="AV83" i="24"/>
  <c r="AS83" i="24"/>
  <c r="AQ83" i="24"/>
  <c r="AN83" i="24"/>
  <c r="AK83" i="24"/>
  <c r="AH83" i="24"/>
  <c r="AE83" i="24"/>
  <c r="AC83" i="24"/>
  <c r="Z83" i="24"/>
  <c r="W83" i="24"/>
  <c r="T83" i="24"/>
  <c r="Q83" i="24"/>
  <c r="F83" i="24"/>
  <c r="D83" i="24"/>
  <c r="C83" i="24"/>
  <c r="CH82" i="24"/>
  <c r="BS82" i="24"/>
  <c r="CJ82" i="24" s="1"/>
  <c r="BP82" i="24"/>
  <c r="BN82" i="24"/>
  <c r="BK82" i="24"/>
  <c r="BE82" i="24"/>
  <c r="BB82" i="24"/>
  <c r="AY82" i="24"/>
  <c r="AV82" i="24"/>
  <c r="AS82" i="24"/>
  <c r="AQ82" i="24"/>
  <c r="AN82" i="24"/>
  <c r="AK82" i="24"/>
  <c r="AH82" i="24"/>
  <c r="AE82" i="24"/>
  <c r="AC82" i="24"/>
  <c r="Z82" i="24"/>
  <c r="W82" i="24"/>
  <c r="T82" i="24"/>
  <c r="Q82" i="24"/>
  <c r="F82" i="24"/>
  <c r="D82" i="24"/>
  <c r="C82" i="24"/>
  <c r="CH81" i="24"/>
  <c r="BS81" i="24"/>
  <c r="CJ81" i="24" s="1"/>
  <c r="BP81" i="24"/>
  <c r="BN81" i="24"/>
  <c r="BK81" i="24"/>
  <c r="BE81" i="24"/>
  <c r="BB81" i="24"/>
  <c r="AY81" i="24"/>
  <c r="AV81" i="24"/>
  <c r="AS81" i="24"/>
  <c r="AQ81" i="24"/>
  <c r="AN81" i="24"/>
  <c r="AK81" i="24"/>
  <c r="AH81" i="24"/>
  <c r="AE81" i="24"/>
  <c r="AC81" i="24"/>
  <c r="Z81" i="24"/>
  <c r="W81" i="24"/>
  <c r="T81" i="24"/>
  <c r="Q81" i="24"/>
  <c r="F81" i="24"/>
  <c r="D81" i="24"/>
  <c r="C81" i="24"/>
  <c r="CH80" i="24"/>
  <c r="BS80" i="24"/>
  <c r="CJ80" i="24" s="1"/>
  <c r="BP80" i="24"/>
  <c r="BN80" i="24"/>
  <c r="BK80" i="24"/>
  <c r="BE80" i="24"/>
  <c r="BB80" i="24"/>
  <c r="AY80" i="24"/>
  <c r="AV80" i="24"/>
  <c r="BF80" i="24" s="1"/>
  <c r="AS80" i="24"/>
  <c r="AQ80" i="24"/>
  <c r="AN80" i="24"/>
  <c r="AK80" i="24"/>
  <c r="AH80" i="24"/>
  <c r="AE80" i="24"/>
  <c r="AC80" i="24"/>
  <c r="Z80" i="24"/>
  <c r="W80" i="24"/>
  <c r="T80" i="24"/>
  <c r="Q80" i="24"/>
  <c r="F80" i="24"/>
  <c r="D80" i="24"/>
  <c r="C80" i="24"/>
  <c r="CH79" i="24"/>
  <c r="BS79" i="24"/>
  <c r="CJ79" i="24" s="1"/>
  <c r="BP79" i="24"/>
  <c r="BN79" i="24"/>
  <c r="BK79" i="24"/>
  <c r="BE79" i="24"/>
  <c r="BB79" i="24"/>
  <c r="AY79" i="24"/>
  <c r="AV79" i="24"/>
  <c r="AS79" i="24"/>
  <c r="AQ79" i="24"/>
  <c r="AN79" i="24"/>
  <c r="AK79" i="24"/>
  <c r="AH79" i="24"/>
  <c r="AE79" i="24"/>
  <c r="AC79" i="24"/>
  <c r="Z79" i="24"/>
  <c r="W79" i="24"/>
  <c r="T79" i="24"/>
  <c r="Q79" i="24"/>
  <c r="F79" i="24"/>
  <c r="D79" i="24"/>
  <c r="C79" i="24"/>
  <c r="CH78" i="24"/>
  <c r="BS78" i="24"/>
  <c r="CJ78" i="24" s="1"/>
  <c r="BP78" i="24"/>
  <c r="BN78" i="24"/>
  <c r="BK78" i="24"/>
  <c r="BE78" i="24"/>
  <c r="BB78" i="24"/>
  <c r="AY78" i="24"/>
  <c r="AV78" i="24"/>
  <c r="AS78" i="24"/>
  <c r="AQ78" i="24"/>
  <c r="AN78" i="24"/>
  <c r="AK78" i="24"/>
  <c r="AH78" i="24"/>
  <c r="AE78" i="24"/>
  <c r="AC78" i="24"/>
  <c r="Z78" i="24"/>
  <c r="W78" i="24"/>
  <c r="T78" i="24"/>
  <c r="Q78" i="24"/>
  <c r="F78" i="24"/>
  <c r="D78" i="24"/>
  <c r="C78" i="24"/>
  <c r="CH77" i="24"/>
  <c r="BS77" i="24"/>
  <c r="CJ77" i="24" s="1"/>
  <c r="BP77" i="24"/>
  <c r="BN77" i="24"/>
  <c r="BK77" i="24"/>
  <c r="BE77" i="24"/>
  <c r="BB77" i="24"/>
  <c r="AY77" i="24"/>
  <c r="AV77" i="24"/>
  <c r="AS77" i="24"/>
  <c r="AQ77" i="24"/>
  <c r="AN77" i="24"/>
  <c r="AK77" i="24"/>
  <c r="AH77" i="24"/>
  <c r="AE77" i="24"/>
  <c r="AC77" i="24"/>
  <c r="Z77" i="24"/>
  <c r="W77" i="24"/>
  <c r="T77" i="24"/>
  <c r="Q77" i="24"/>
  <c r="F77" i="24"/>
  <c r="D77" i="24"/>
  <c r="C77" i="24"/>
  <c r="CH76" i="24"/>
  <c r="BS76" i="24"/>
  <c r="CJ76" i="24" s="1"/>
  <c r="BP76" i="24"/>
  <c r="BN76" i="24"/>
  <c r="BK76" i="24"/>
  <c r="BE76" i="24"/>
  <c r="BB76" i="24"/>
  <c r="AY76" i="24"/>
  <c r="AV76" i="24"/>
  <c r="BF76" i="24" s="1"/>
  <c r="AS76" i="24"/>
  <c r="AQ76" i="24"/>
  <c r="AN76" i="24"/>
  <c r="AK76" i="24"/>
  <c r="AH76" i="24"/>
  <c r="AE76" i="24"/>
  <c r="AC76" i="24"/>
  <c r="Z76" i="24"/>
  <c r="W76" i="24"/>
  <c r="T76" i="24"/>
  <c r="Q76" i="24"/>
  <c r="F76" i="24"/>
  <c r="D76" i="24"/>
  <c r="C76" i="24"/>
  <c r="CH75" i="24"/>
  <c r="BS75" i="24"/>
  <c r="CJ75" i="24" s="1"/>
  <c r="BP75" i="24"/>
  <c r="BN75" i="24"/>
  <c r="BK75" i="24"/>
  <c r="BE75" i="24"/>
  <c r="BB75" i="24"/>
  <c r="AY75" i="24"/>
  <c r="AV75" i="24"/>
  <c r="AS75" i="24"/>
  <c r="AQ75" i="24"/>
  <c r="AN75" i="24"/>
  <c r="AK75" i="24"/>
  <c r="AH75" i="24"/>
  <c r="AE75" i="24"/>
  <c r="AC75" i="24"/>
  <c r="Z75" i="24"/>
  <c r="W75" i="24"/>
  <c r="T75" i="24"/>
  <c r="Q75" i="24"/>
  <c r="F75" i="24"/>
  <c r="D75" i="24"/>
  <c r="C75" i="24"/>
  <c r="CH74" i="24"/>
  <c r="BS74" i="24"/>
  <c r="CJ74" i="24" s="1"/>
  <c r="BP74" i="24"/>
  <c r="BN74" i="24"/>
  <c r="BK74" i="24"/>
  <c r="BE74" i="24"/>
  <c r="BB74" i="24"/>
  <c r="AY74" i="24"/>
  <c r="AV74" i="24"/>
  <c r="AS74" i="24"/>
  <c r="AQ74" i="24"/>
  <c r="AN74" i="24"/>
  <c r="AK74" i="24"/>
  <c r="AH74" i="24"/>
  <c r="AE74" i="24"/>
  <c r="AC74" i="24"/>
  <c r="Z74" i="24"/>
  <c r="W74" i="24"/>
  <c r="T74" i="24"/>
  <c r="Q74" i="24"/>
  <c r="F74" i="24"/>
  <c r="D74" i="24"/>
  <c r="C74" i="24"/>
  <c r="CH73" i="24"/>
  <c r="BS73" i="24"/>
  <c r="CJ73" i="24" s="1"/>
  <c r="BP73" i="24"/>
  <c r="BN73" i="24"/>
  <c r="BK73" i="24"/>
  <c r="BE73" i="24"/>
  <c r="BB73" i="24"/>
  <c r="AY73" i="24"/>
  <c r="AV73" i="24"/>
  <c r="AS73" i="24"/>
  <c r="AQ73" i="24"/>
  <c r="AN73" i="24"/>
  <c r="AK73" i="24"/>
  <c r="AH73" i="24"/>
  <c r="AE73" i="24"/>
  <c r="AC73" i="24"/>
  <c r="Z73" i="24"/>
  <c r="W73" i="24"/>
  <c r="T73" i="24"/>
  <c r="Q73" i="24"/>
  <c r="F73" i="24"/>
  <c r="D73" i="24"/>
  <c r="C73" i="24"/>
  <c r="CH72" i="24"/>
  <c r="BS72" i="24"/>
  <c r="CJ72" i="24" s="1"/>
  <c r="BP72" i="24"/>
  <c r="BN72" i="24"/>
  <c r="BK72" i="24"/>
  <c r="BE72" i="24"/>
  <c r="BB72" i="24"/>
  <c r="AY72" i="24"/>
  <c r="AV72" i="24"/>
  <c r="BF72" i="24" s="1"/>
  <c r="AS72" i="24"/>
  <c r="AQ72" i="24"/>
  <c r="AN72" i="24"/>
  <c r="AK72" i="24"/>
  <c r="AH72" i="24"/>
  <c r="AE72" i="24"/>
  <c r="AC72" i="24"/>
  <c r="Z72" i="24"/>
  <c r="W72" i="24"/>
  <c r="T72" i="24"/>
  <c r="Q72" i="24"/>
  <c r="F72" i="24"/>
  <c r="D72" i="24"/>
  <c r="C72" i="24"/>
  <c r="CH71" i="24"/>
  <c r="BS71" i="24"/>
  <c r="CJ71" i="24" s="1"/>
  <c r="BP71" i="24"/>
  <c r="BN71" i="24"/>
  <c r="BK71" i="24"/>
  <c r="BE71" i="24"/>
  <c r="BB71" i="24"/>
  <c r="AY71" i="24"/>
  <c r="AV71" i="24"/>
  <c r="AS71" i="24"/>
  <c r="AQ71" i="24"/>
  <c r="AN71" i="24"/>
  <c r="AK71" i="24"/>
  <c r="AH71" i="24"/>
  <c r="AE71" i="24"/>
  <c r="AC71" i="24"/>
  <c r="Z71" i="24"/>
  <c r="W71" i="24"/>
  <c r="T71" i="24"/>
  <c r="Q71" i="24"/>
  <c r="F71" i="24"/>
  <c r="D71" i="24"/>
  <c r="C71" i="24"/>
  <c r="CH70" i="24"/>
  <c r="BS70" i="24"/>
  <c r="CJ70" i="24" s="1"/>
  <c r="BP70" i="24"/>
  <c r="BN70" i="24"/>
  <c r="BK70" i="24"/>
  <c r="BE70" i="24"/>
  <c r="BB70" i="24"/>
  <c r="AY70" i="24"/>
  <c r="AV70" i="24"/>
  <c r="AS70" i="24"/>
  <c r="AQ70" i="24"/>
  <c r="AN70" i="24"/>
  <c r="AK70" i="24"/>
  <c r="AH70" i="24"/>
  <c r="AE70" i="24"/>
  <c r="AC70" i="24"/>
  <c r="Z70" i="24"/>
  <c r="W70" i="24"/>
  <c r="T70" i="24"/>
  <c r="Q70" i="24"/>
  <c r="F70" i="24"/>
  <c r="D70" i="24"/>
  <c r="C70" i="24"/>
  <c r="CH69" i="24"/>
  <c r="BS69" i="24"/>
  <c r="CJ69" i="24" s="1"/>
  <c r="BP69" i="24"/>
  <c r="BN69" i="24"/>
  <c r="BK69" i="24"/>
  <c r="BE69" i="24"/>
  <c r="BB69" i="24"/>
  <c r="AY69" i="24"/>
  <c r="AV69" i="24"/>
  <c r="AS69" i="24"/>
  <c r="AQ69" i="24"/>
  <c r="AN69" i="24"/>
  <c r="AK69" i="24"/>
  <c r="AH69" i="24"/>
  <c r="AE69" i="24"/>
  <c r="AC69" i="24"/>
  <c r="Z69" i="24"/>
  <c r="W69" i="24"/>
  <c r="T69" i="24"/>
  <c r="Q69" i="24"/>
  <c r="F69" i="24"/>
  <c r="D69" i="24"/>
  <c r="C69" i="24"/>
  <c r="CH68" i="24"/>
  <c r="BS68" i="24"/>
  <c r="CJ68" i="24" s="1"/>
  <c r="BP68" i="24"/>
  <c r="BN68" i="24"/>
  <c r="BK68" i="24"/>
  <c r="BE68" i="24"/>
  <c r="BB68" i="24"/>
  <c r="AY68" i="24"/>
  <c r="AV68" i="24"/>
  <c r="BF68" i="24" s="1"/>
  <c r="AS68" i="24"/>
  <c r="AQ68" i="24"/>
  <c r="AN68" i="24"/>
  <c r="AK68" i="24"/>
  <c r="AH68" i="24"/>
  <c r="AE68" i="24"/>
  <c r="AC68" i="24"/>
  <c r="Z68" i="24"/>
  <c r="W68" i="24"/>
  <c r="T68" i="24"/>
  <c r="Q68" i="24"/>
  <c r="F68" i="24"/>
  <c r="D68" i="24"/>
  <c r="C68" i="24"/>
  <c r="CH67" i="24"/>
  <c r="BS67" i="24"/>
  <c r="CJ67" i="24" s="1"/>
  <c r="BP67" i="24"/>
  <c r="BN67" i="24"/>
  <c r="BK67" i="24"/>
  <c r="BE67" i="24"/>
  <c r="BB67" i="24"/>
  <c r="AY67" i="24"/>
  <c r="AV67" i="24"/>
  <c r="AS67" i="24"/>
  <c r="AQ67" i="24"/>
  <c r="AN67" i="24"/>
  <c r="AK67" i="24"/>
  <c r="AH67" i="24"/>
  <c r="AE67" i="24"/>
  <c r="AC67" i="24"/>
  <c r="Z67" i="24"/>
  <c r="W67" i="24"/>
  <c r="T67" i="24"/>
  <c r="Q67" i="24"/>
  <c r="F67" i="24"/>
  <c r="D67" i="24"/>
  <c r="C67" i="24"/>
  <c r="CH66" i="24"/>
  <c r="BS66" i="24"/>
  <c r="CJ66" i="24" s="1"/>
  <c r="BP66" i="24"/>
  <c r="BN66" i="24"/>
  <c r="BK66" i="24"/>
  <c r="BE66" i="24"/>
  <c r="BB66" i="24"/>
  <c r="AY66" i="24"/>
  <c r="AV66" i="24"/>
  <c r="BF66" i="24" s="1"/>
  <c r="AS66" i="24"/>
  <c r="AQ66" i="24"/>
  <c r="AN66" i="24"/>
  <c r="AK66" i="24"/>
  <c r="AH66" i="24"/>
  <c r="AE66" i="24"/>
  <c r="AC66" i="24"/>
  <c r="Z66" i="24"/>
  <c r="W66" i="24"/>
  <c r="T66" i="24"/>
  <c r="Q66" i="24"/>
  <c r="F66" i="24"/>
  <c r="D66" i="24"/>
  <c r="C66" i="24"/>
  <c r="CH65" i="24"/>
  <c r="BS65" i="24"/>
  <c r="CJ65" i="24" s="1"/>
  <c r="BP65" i="24"/>
  <c r="BN65" i="24"/>
  <c r="BK65" i="24"/>
  <c r="BE65" i="24"/>
  <c r="BB65" i="24"/>
  <c r="AY65" i="24"/>
  <c r="AV65" i="24"/>
  <c r="AS65" i="24"/>
  <c r="AQ65" i="24"/>
  <c r="AN65" i="24"/>
  <c r="AK65" i="24"/>
  <c r="AH65" i="24"/>
  <c r="AE65" i="24"/>
  <c r="AC65" i="24"/>
  <c r="Z65" i="24"/>
  <c r="W65" i="24"/>
  <c r="T65" i="24"/>
  <c r="Q65" i="24"/>
  <c r="F65" i="24"/>
  <c r="D65" i="24"/>
  <c r="C65" i="24"/>
  <c r="CH64" i="24"/>
  <c r="BS64" i="24"/>
  <c r="CJ64" i="24" s="1"/>
  <c r="BP64" i="24"/>
  <c r="BN64" i="24"/>
  <c r="BK64" i="24"/>
  <c r="BE64" i="24"/>
  <c r="BB64" i="24"/>
  <c r="AY64" i="24"/>
  <c r="AV64" i="24"/>
  <c r="AS64" i="24"/>
  <c r="AQ64" i="24"/>
  <c r="AN64" i="24"/>
  <c r="AK64" i="24"/>
  <c r="AH64" i="24"/>
  <c r="AE64" i="24"/>
  <c r="AC64" i="24"/>
  <c r="Z64" i="24"/>
  <c r="W64" i="24"/>
  <c r="T64" i="24"/>
  <c r="Q64" i="24"/>
  <c r="F64" i="24"/>
  <c r="D64" i="24"/>
  <c r="C64" i="24"/>
  <c r="CH63" i="24"/>
  <c r="BS63" i="24"/>
  <c r="CJ63" i="24" s="1"/>
  <c r="BP63" i="24"/>
  <c r="BN63" i="24"/>
  <c r="BK63" i="24"/>
  <c r="BE63" i="24"/>
  <c r="BB63" i="24"/>
  <c r="AY63" i="24"/>
  <c r="AV63" i="24"/>
  <c r="AS63" i="24"/>
  <c r="AQ63" i="24"/>
  <c r="AN63" i="24"/>
  <c r="AK63" i="24"/>
  <c r="AH63" i="24"/>
  <c r="AE63" i="24"/>
  <c r="AC63" i="24"/>
  <c r="Z63" i="24"/>
  <c r="W63" i="24"/>
  <c r="T63" i="24"/>
  <c r="Q63" i="24"/>
  <c r="F63" i="24"/>
  <c r="D63" i="24"/>
  <c r="C63" i="24"/>
  <c r="CH62" i="24"/>
  <c r="BS62" i="24"/>
  <c r="CJ62" i="24" s="1"/>
  <c r="BP62" i="24"/>
  <c r="BN62" i="24"/>
  <c r="BK62" i="24"/>
  <c r="BE62" i="24"/>
  <c r="BB62" i="24"/>
  <c r="AY62" i="24"/>
  <c r="AV62" i="24"/>
  <c r="BF62" i="24" s="1"/>
  <c r="AS62" i="24"/>
  <c r="AQ62" i="24"/>
  <c r="AN62" i="24"/>
  <c r="AK62" i="24"/>
  <c r="AH62" i="24"/>
  <c r="AE62" i="24"/>
  <c r="AC62" i="24"/>
  <c r="Z62" i="24"/>
  <c r="W62" i="24"/>
  <c r="T62" i="24"/>
  <c r="Q62" i="24"/>
  <c r="F62" i="24"/>
  <c r="D62" i="24"/>
  <c r="C62" i="24"/>
  <c r="CH61" i="24"/>
  <c r="BS61" i="24"/>
  <c r="CJ61" i="24" s="1"/>
  <c r="BP61" i="24"/>
  <c r="BN61" i="24"/>
  <c r="BK61" i="24"/>
  <c r="BE61" i="24"/>
  <c r="BB61" i="24"/>
  <c r="AY61" i="24"/>
  <c r="AV61" i="24"/>
  <c r="AS61" i="24"/>
  <c r="AQ61" i="24"/>
  <c r="AN61" i="24"/>
  <c r="AK61" i="24"/>
  <c r="AH61" i="24"/>
  <c r="AE61" i="24"/>
  <c r="AC61" i="24"/>
  <c r="Z61" i="24"/>
  <c r="W61" i="24"/>
  <c r="T61" i="24"/>
  <c r="Q61" i="24"/>
  <c r="F61" i="24"/>
  <c r="D61" i="24"/>
  <c r="C61" i="24"/>
  <c r="CH60" i="24"/>
  <c r="BS60" i="24"/>
  <c r="CJ60" i="24" s="1"/>
  <c r="BP60" i="24"/>
  <c r="BN60" i="24"/>
  <c r="BK60" i="24"/>
  <c r="BE60" i="24"/>
  <c r="BB60" i="24"/>
  <c r="AY60" i="24"/>
  <c r="AV60" i="24"/>
  <c r="AS60" i="24"/>
  <c r="AQ60" i="24"/>
  <c r="AN60" i="24"/>
  <c r="AK60" i="24"/>
  <c r="AH60" i="24"/>
  <c r="AE60" i="24"/>
  <c r="AC60" i="24"/>
  <c r="Z60" i="24"/>
  <c r="W60" i="24"/>
  <c r="T60" i="24"/>
  <c r="Q60" i="24"/>
  <c r="F60" i="24"/>
  <c r="D60" i="24"/>
  <c r="C60" i="24"/>
  <c r="CH59" i="24"/>
  <c r="BS59" i="24"/>
  <c r="CJ59" i="24" s="1"/>
  <c r="BP59" i="24"/>
  <c r="BN59" i="24"/>
  <c r="BK59" i="24"/>
  <c r="BE59" i="24"/>
  <c r="BB59" i="24"/>
  <c r="AY59" i="24"/>
  <c r="AV59" i="24"/>
  <c r="AS59" i="24"/>
  <c r="AQ59" i="24"/>
  <c r="AN59" i="24"/>
  <c r="AK59" i="24"/>
  <c r="AH59" i="24"/>
  <c r="AE59" i="24"/>
  <c r="AC59" i="24"/>
  <c r="Z59" i="24"/>
  <c r="W59" i="24"/>
  <c r="T59" i="24"/>
  <c r="Q59" i="24"/>
  <c r="F59" i="24"/>
  <c r="D59" i="24"/>
  <c r="C59" i="24"/>
  <c r="CH58" i="24"/>
  <c r="BS58" i="24"/>
  <c r="CJ58" i="24" s="1"/>
  <c r="BP58" i="24"/>
  <c r="BN58" i="24"/>
  <c r="BK58" i="24"/>
  <c r="BE58" i="24"/>
  <c r="BB58" i="24"/>
  <c r="AY58" i="24"/>
  <c r="AV58" i="24"/>
  <c r="BF58" i="24" s="1"/>
  <c r="AS58" i="24"/>
  <c r="AQ58" i="24"/>
  <c r="AN58" i="24"/>
  <c r="AK58" i="24"/>
  <c r="AH58" i="24"/>
  <c r="AE58" i="24"/>
  <c r="AC58" i="24"/>
  <c r="Z58" i="24"/>
  <c r="W58" i="24"/>
  <c r="T58" i="24"/>
  <c r="Q58" i="24"/>
  <c r="F58" i="24"/>
  <c r="D58" i="24"/>
  <c r="C58" i="24"/>
  <c r="CH57" i="24"/>
  <c r="BS57" i="24"/>
  <c r="CJ57" i="24" s="1"/>
  <c r="BP57" i="24"/>
  <c r="BN57" i="24"/>
  <c r="BK57" i="24"/>
  <c r="BE57" i="24"/>
  <c r="BB57" i="24"/>
  <c r="AY57" i="24"/>
  <c r="AV57" i="24"/>
  <c r="AS57" i="24"/>
  <c r="AQ57" i="24"/>
  <c r="AN57" i="24"/>
  <c r="AK57" i="24"/>
  <c r="AH57" i="24"/>
  <c r="AE57" i="24"/>
  <c r="AC57" i="24"/>
  <c r="Z57" i="24"/>
  <c r="W57" i="24"/>
  <c r="T57" i="24"/>
  <c r="Q57" i="24"/>
  <c r="F57" i="24"/>
  <c r="D57" i="24"/>
  <c r="C57" i="24"/>
  <c r="CH56" i="24"/>
  <c r="BS56" i="24"/>
  <c r="CJ56" i="24" s="1"/>
  <c r="BP56" i="24"/>
  <c r="BN56" i="24"/>
  <c r="BK56" i="24"/>
  <c r="BE56" i="24"/>
  <c r="BB56" i="24"/>
  <c r="AY56" i="24"/>
  <c r="AV56" i="24"/>
  <c r="AS56" i="24"/>
  <c r="AQ56" i="24"/>
  <c r="AN56" i="24"/>
  <c r="AK56" i="24"/>
  <c r="AH56" i="24"/>
  <c r="AE56" i="24"/>
  <c r="AC56" i="24"/>
  <c r="Z56" i="24"/>
  <c r="W56" i="24"/>
  <c r="T56" i="24"/>
  <c r="Q56" i="24"/>
  <c r="F56" i="24"/>
  <c r="D56" i="24"/>
  <c r="C56" i="24"/>
  <c r="CH55" i="24"/>
  <c r="BS55" i="24"/>
  <c r="CJ55" i="24" s="1"/>
  <c r="BP55" i="24"/>
  <c r="BN55" i="24"/>
  <c r="BK55" i="24"/>
  <c r="BE55" i="24"/>
  <c r="BB55" i="24"/>
  <c r="AY55" i="24"/>
  <c r="AV55" i="24"/>
  <c r="AS55" i="24"/>
  <c r="AQ55" i="24"/>
  <c r="AN55" i="24"/>
  <c r="AK55" i="24"/>
  <c r="AH55" i="24"/>
  <c r="AE55" i="24"/>
  <c r="AC55" i="24"/>
  <c r="Z55" i="24"/>
  <c r="W55" i="24"/>
  <c r="T55" i="24"/>
  <c r="Q55" i="24"/>
  <c r="F55" i="24"/>
  <c r="D55" i="24"/>
  <c r="C55" i="24"/>
  <c r="CH54" i="24"/>
  <c r="BS54" i="24"/>
  <c r="CJ54" i="24" s="1"/>
  <c r="BP54" i="24"/>
  <c r="BN54" i="24"/>
  <c r="BK54" i="24"/>
  <c r="BE54" i="24"/>
  <c r="BB54" i="24"/>
  <c r="AY54" i="24"/>
  <c r="AV54" i="24"/>
  <c r="AS54" i="24"/>
  <c r="AQ54" i="24"/>
  <c r="AN54" i="24"/>
  <c r="AK54" i="24"/>
  <c r="AH54" i="24"/>
  <c r="AE54" i="24"/>
  <c r="AC54" i="24"/>
  <c r="Z54" i="24"/>
  <c r="W54" i="24"/>
  <c r="T54" i="24"/>
  <c r="Q54" i="24"/>
  <c r="F54" i="24"/>
  <c r="D54" i="24"/>
  <c r="C54" i="24"/>
  <c r="CH53" i="24"/>
  <c r="BS53" i="24"/>
  <c r="CJ53" i="24" s="1"/>
  <c r="BP53" i="24"/>
  <c r="BN53" i="24"/>
  <c r="BK53" i="24"/>
  <c r="BE53" i="24"/>
  <c r="BB53" i="24"/>
  <c r="AY53" i="24"/>
  <c r="AV53" i="24"/>
  <c r="AS53" i="24"/>
  <c r="AQ53" i="24"/>
  <c r="AN53" i="24"/>
  <c r="AK53" i="24"/>
  <c r="AH53" i="24"/>
  <c r="AE53" i="24"/>
  <c r="AC53" i="24"/>
  <c r="Z53" i="24"/>
  <c r="W53" i="24"/>
  <c r="T53" i="24"/>
  <c r="Q53" i="24"/>
  <c r="F53" i="24"/>
  <c r="D53" i="24"/>
  <c r="C53" i="24"/>
  <c r="CH52" i="24"/>
  <c r="BS52" i="24"/>
  <c r="CJ52" i="24" s="1"/>
  <c r="BP52" i="24"/>
  <c r="BN52" i="24"/>
  <c r="BK52" i="24"/>
  <c r="BE52" i="24"/>
  <c r="BB52" i="24"/>
  <c r="AY52" i="24"/>
  <c r="AV52" i="24"/>
  <c r="BF52" i="24" s="1"/>
  <c r="AS52" i="24"/>
  <c r="AQ52" i="24"/>
  <c r="AN52" i="24"/>
  <c r="AK52" i="24"/>
  <c r="AH52" i="24"/>
  <c r="AE52" i="24"/>
  <c r="AC52" i="24"/>
  <c r="Z52" i="24"/>
  <c r="W52" i="24"/>
  <c r="T52" i="24"/>
  <c r="Q52" i="24"/>
  <c r="F52" i="24"/>
  <c r="D52" i="24"/>
  <c r="C52" i="24"/>
  <c r="CH51" i="24"/>
  <c r="BS51" i="24"/>
  <c r="CJ51" i="24" s="1"/>
  <c r="BP51" i="24"/>
  <c r="BN51" i="24"/>
  <c r="BK51" i="24"/>
  <c r="BE51" i="24"/>
  <c r="BB51" i="24"/>
  <c r="AY51" i="24"/>
  <c r="AV51" i="24"/>
  <c r="AS51" i="24"/>
  <c r="AQ51" i="24"/>
  <c r="AN51" i="24"/>
  <c r="AK51" i="24"/>
  <c r="AH51" i="24"/>
  <c r="AE51" i="24"/>
  <c r="AC51" i="24"/>
  <c r="Z51" i="24"/>
  <c r="W51" i="24"/>
  <c r="T51" i="24"/>
  <c r="Q51" i="24"/>
  <c r="F51" i="24"/>
  <c r="D51" i="24"/>
  <c r="C51" i="24"/>
  <c r="CH50" i="24"/>
  <c r="BS50" i="24"/>
  <c r="CJ50" i="24" s="1"/>
  <c r="BP50" i="24"/>
  <c r="BN50" i="24"/>
  <c r="BK50" i="24"/>
  <c r="BE50" i="24"/>
  <c r="BB50" i="24"/>
  <c r="AY50" i="24"/>
  <c r="AV50" i="24"/>
  <c r="AS50" i="24"/>
  <c r="AQ50" i="24"/>
  <c r="AN50" i="24"/>
  <c r="AK50" i="24"/>
  <c r="AH50" i="24"/>
  <c r="AE50" i="24"/>
  <c r="AC50" i="24"/>
  <c r="Z50" i="24"/>
  <c r="W50" i="24"/>
  <c r="T50" i="24"/>
  <c r="Q50" i="24"/>
  <c r="F50" i="24"/>
  <c r="D50" i="24"/>
  <c r="C50" i="24"/>
  <c r="CH49" i="24"/>
  <c r="BS49" i="24"/>
  <c r="CJ49" i="24" s="1"/>
  <c r="BP49" i="24"/>
  <c r="BN49" i="24"/>
  <c r="BK49" i="24"/>
  <c r="BE49" i="24"/>
  <c r="BB49" i="24"/>
  <c r="AY49" i="24"/>
  <c r="AV49" i="24"/>
  <c r="AS49" i="24"/>
  <c r="AQ49" i="24"/>
  <c r="AN49" i="24"/>
  <c r="AK49" i="24"/>
  <c r="AH49" i="24"/>
  <c r="AE49" i="24"/>
  <c r="AC49" i="24"/>
  <c r="Z49" i="24"/>
  <c r="W49" i="24"/>
  <c r="T49" i="24"/>
  <c r="Q49" i="24"/>
  <c r="F49" i="24"/>
  <c r="D49" i="24"/>
  <c r="C49" i="24"/>
  <c r="CH48" i="24"/>
  <c r="BS48" i="24"/>
  <c r="CJ48" i="24" s="1"/>
  <c r="BP48" i="24"/>
  <c r="BN48" i="24"/>
  <c r="BK48" i="24"/>
  <c r="BE48" i="24"/>
  <c r="BB48" i="24"/>
  <c r="AY48" i="24"/>
  <c r="AV48" i="24"/>
  <c r="BF48" i="24" s="1"/>
  <c r="AS48" i="24"/>
  <c r="AQ48" i="24"/>
  <c r="AN48" i="24"/>
  <c r="AK48" i="24"/>
  <c r="AH48" i="24"/>
  <c r="AE48" i="24"/>
  <c r="AC48" i="24"/>
  <c r="Z48" i="24"/>
  <c r="W48" i="24"/>
  <c r="T48" i="24"/>
  <c r="Q48" i="24"/>
  <c r="F48" i="24"/>
  <c r="D48" i="24"/>
  <c r="C48" i="24"/>
  <c r="CH47" i="24"/>
  <c r="BS47" i="24"/>
  <c r="CJ47" i="24" s="1"/>
  <c r="BP47" i="24"/>
  <c r="BN47" i="24"/>
  <c r="BK47" i="24"/>
  <c r="BE47" i="24"/>
  <c r="BB47" i="24"/>
  <c r="AY47" i="24"/>
  <c r="AV47" i="24"/>
  <c r="AS47" i="24"/>
  <c r="AQ47" i="24"/>
  <c r="AN47" i="24"/>
  <c r="AK47" i="24"/>
  <c r="AH47" i="24"/>
  <c r="AE47" i="24"/>
  <c r="AC47" i="24"/>
  <c r="Z47" i="24"/>
  <c r="W47" i="24"/>
  <c r="T47" i="24"/>
  <c r="Q47" i="24"/>
  <c r="F47" i="24"/>
  <c r="D47" i="24"/>
  <c r="C47" i="24"/>
  <c r="CH46" i="24"/>
  <c r="BS46" i="24"/>
  <c r="CJ46" i="24" s="1"/>
  <c r="BP46" i="24"/>
  <c r="BN46" i="24"/>
  <c r="BK46" i="24"/>
  <c r="BE46" i="24"/>
  <c r="BB46" i="24"/>
  <c r="AY46" i="24"/>
  <c r="AV46" i="24"/>
  <c r="AS46" i="24"/>
  <c r="AQ46" i="24"/>
  <c r="AN46" i="24"/>
  <c r="AK46" i="24"/>
  <c r="AH46" i="24"/>
  <c r="AE46" i="24"/>
  <c r="AC46" i="24"/>
  <c r="Z46" i="24"/>
  <c r="W46" i="24"/>
  <c r="T46" i="24"/>
  <c r="Q46" i="24"/>
  <c r="F46" i="24"/>
  <c r="D46" i="24"/>
  <c r="C46" i="24"/>
  <c r="CH45" i="24"/>
  <c r="BS45" i="24"/>
  <c r="CJ45" i="24" s="1"/>
  <c r="BP45" i="24"/>
  <c r="BN45" i="24"/>
  <c r="BK45" i="24"/>
  <c r="BE45" i="24"/>
  <c r="BB45" i="24"/>
  <c r="AY45" i="24"/>
  <c r="AV45" i="24"/>
  <c r="AS45" i="24"/>
  <c r="AQ45" i="24"/>
  <c r="AN45" i="24"/>
  <c r="AK45" i="24"/>
  <c r="AH45" i="24"/>
  <c r="AE45" i="24"/>
  <c r="AC45" i="24"/>
  <c r="Z45" i="24"/>
  <c r="W45" i="24"/>
  <c r="T45" i="24"/>
  <c r="Q45" i="24"/>
  <c r="F45" i="24"/>
  <c r="D45" i="24"/>
  <c r="C45" i="24"/>
  <c r="CH44" i="24"/>
  <c r="BS44" i="24"/>
  <c r="CJ44" i="24" s="1"/>
  <c r="BP44" i="24"/>
  <c r="BN44" i="24"/>
  <c r="BK44" i="24"/>
  <c r="BE44" i="24"/>
  <c r="BB44" i="24"/>
  <c r="AY44" i="24"/>
  <c r="AV44" i="24"/>
  <c r="BF44" i="24" s="1"/>
  <c r="AS44" i="24"/>
  <c r="AQ44" i="24"/>
  <c r="AN44" i="24"/>
  <c r="AK44" i="24"/>
  <c r="AH44" i="24"/>
  <c r="AE44" i="24"/>
  <c r="AC44" i="24"/>
  <c r="Z44" i="24"/>
  <c r="W44" i="24"/>
  <c r="T44" i="24"/>
  <c r="Q44" i="24"/>
  <c r="F44" i="24"/>
  <c r="D44" i="24"/>
  <c r="C44" i="24"/>
  <c r="CH43" i="24"/>
  <c r="BS43" i="24"/>
  <c r="CJ43" i="24" s="1"/>
  <c r="BP43" i="24"/>
  <c r="BN43" i="24"/>
  <c r="BK43" i="24"/>
  <c r="BE43" i="24"/>
  <c r="BB43" i="24"/>
  <c r="AY43" i="24"/>
  <c r="AV43" i="24"/>
  <c r="AS43" i="24"/>
  <c r="AQ43" i="24"/>
  <c r="AN43" i="24"/>
  <c r="AK43" i="24"/>
  <c r="AH43" i="24"/>
  <c r="AE43" i="24"/>
  <c r="AC43" i="24"/>
  <c r="Z43" i="24"/>
  <c r="W43" i="24"/>
  <c r="T43" i="24"/>
  <c r="Q43" i="24"/>
  <c r="F43" i="24"/>
  <c r="D43" i="24"/>
  <c r="C43" i="24"/>
  <c r="CH42" i="24"/>
  <c r="BS42" i="24"/>
  <c r="CJ42" i="24" s="1"/>
  <c r="BP42" i="24"/>
  <c r="BN42" i="24"/>
  <c r="BK42" i="24"/>
  <c r="BE42" i="24"/>
  <c r="BB42" i="24"/>
  <c r="AY42" i="24"/>
  <c r="AV42" i="24"/>
  <c r="AS42" i="24"/>
  <c r="AQ42" i="24"/>
  <c r="AN42" i="24"/>
  <c r="AK42" i="24"/>
  <c r="AH42" i="24"/>
  <c r="AE42" i="24"/>
  <c r="AC42" i="24"/>
  <c r="Z42" i="24"/>
  <c r="W42" i="24"/>
  <c r="T42" i="24"/>
  <c r="Q42" i="24"/>
  <c r="F42" i="24"/>
  <c r="D42" i="24"/>
  <c r="C42" i="24"/>
  <c r="CH41" i="24"/>
  <c r="BS41" i="24"/>
  <c r="CJ41" i="24" s="1"/>
  <c r="BP41" i="24"/>
  <c r="BN41" i="24"/>
  <c r="BK41" i="24"/>
  <c r="BE41" i="24"/>
  <c r="BB41" i="24"/>
  <c r="AY41" i="24"/>
  <c r="AV41" i="24"/>
  <c r="AS41" i="24"/>
  <c r="AQ41" i="24"/>
  <c r="AN41" i="24"/>
  <c r="AK41" i="24"/>
  <c r="AH41" i="24"/>
  <c r="AE41" i="24"/>
  <c r="AC41" i="24"/>
  <c r="Z41" i="24"/>
  <c r="W41" i="24"/>
  <c r="T41" i="24"/>
  <c r="Q41" i="24"/>
  <c r="F41" i="24"/>
  <c r="D41" i="24"/>
  <c r="C41" i="24"/>
  <c r="CH40" i="24"/>
  <c r="BS40" i="24"/>
  <c r="CJ40" i="24" s="1"/>
  <c r="BP40" i="24"/>
  <c r="BN40" i="24"/>
  <c r="BK40" i="24"/>
  <c r="BE40" i="24"/>
  <c r="BB40" i="24"/>
  <c r="AY40" i="24"/>
  <c r="AV40" i="24"/>
  <c r="BF40" i="24" s="1"/>
  <c r="AS40" i="24"/>
  <c r="AQ40" i="24"/>
  <c r="AN40" i="24"/>
  <c r="AK40" i="24"/>
  <c r="AH40" i="24"/>
  <c r="AE40" i="24"/>
  <c r="AC40" i="24"/>
  <c r="Z40" i="24"/>
  <c r="W40" i="24"/>
  <c r="T40" i="24"/>
  <c r="Q40" i="24"/>
  <c r="F40" i="24"/>
  <c r="D40" i="24"/>
  <c r="C40" i="24"/>
  <c r="CH39" i="24"/>
  <c r="BS39" i="24"/>
  <c r="CJ39" i="24" s="1"/>
  <c r="BP39" i="24"/>
  <c r="BN39" i="24"/>
  <c r="BK39" i="24"/>
  <c r="BE39" i="24"/>
  <c r="BB39" i="24"/>
  <c r="AY39" i="24"/>
  <c r="AV39" i="24"/>
  <c r="AS39" i="24"/>
  <c r="AQ39" i="24"/>
  <c r="AN39" i="24"/>
  <c r="AK39" i="24"/>
  <c r="AH39" i="24"/>
  <c r="AE39" i="24"/>
  <c r="AC39" i="24"/>
  <c r="Z39" i="24"/>
  <c r="W39" i="24"/>
  <c r="T39" i="24"/>
  <c r="Q39" i="24"/>
  <c r="F39" i="24"/>
  <c r="D39" i="24"/>
  <c r="C39" i="24"/>
  <c r="CH38" i="24"/>
  <c r="BS38" i="24"/>
  <c r="CJ38" i="24" s="1"/>
  <c r="BP38" i="24"/>
  <c r="BN38" i="24"/>
  <c r="BK38" i="24"/>
  <c r="BE38" i="24"/>
  <c r="BB38" i="24"/>
  <c r="AY38" i="24"/>
  <c r="AV38" i="24"/>
  <c r="BF38" i="24" s="1"/>
  <c r="AS38" i="24"/>
  <c r="AQ38" i="24"/>
  <c r="AN38" i="24"/>
  <c r="AK38" i="24"/>
  <c r="AH38" i="24"/>
  <c r="AE38" i="24"/>
  <c r="AC38" i="24"/>
  <c r="Z38" i="24"/>
  <c r="W38" i="24"/>
  <c r="T38" i="24"/>
  <c r="Q38" i="24"/>
  <c r="F38" i="24"/>
  <c r="D38" i="24"/>
  <c r="C38" i="24"/>
  <c r="CH37" i="24"/>
  <c r="BS37" i="24"/>
  <c r="CJ37" i="24" s="1"/>
  <c r="BP37" i="24"/>
  <c r="BN37" i="24"/>
  <c r="BK37" i="24"/>
  <c r="BE37" i="24"/>
  <c r="BB37" i="24"/>
  <c r="AY37" i="24"/>
  <c r="AV37" i="24"/>
  <c r="AS37" i="24"/>
  <c r="AQ37" i="24"/>
  <c r="AN37" i="24"/>
  <c r="AK37" i="24"/>
  <c r="AH37" i="24"/>
  <c r="AE37" i="24"/>
  <c r="AC37" i="24"/>
  <c r="Z37" i="24"/>
  <c r="W37" i="24"/>
  <c r="T37" i="24"/>
  <c r="Q37" i="24"/>
  <c r="F37" i="24"/>
  <c r="D37" i="24"/>
  <c r="C37" i="24"/>
  <c r="CH36" i="24"/>
  <c r="BS36" i="24"/>
  <c r="CJ36" i="24" s="1"/>
  <c r="BP36" i="24"/>
  <c r="BN36" i="24"/>
  <c r="BK36" i="24"/>
  <c r="BE36" i="24"/>
  <c r="BB36" i="24"/>
  <c r="AY36" i="24"/>
  <c r="AV36" i="24"/>
  <c r="AS36" i="24"/>
  <c r="AQ36" i="24"/>
  <c r="AN36" i="24"/>
  <c r="AK36" i="24"/>
  <c r="AH36" i="24"/>
  <c r="AE36" i="24"/>
  <c r="AC36" i="24"/>
  <c r="Z36" i="24"/>
  <c r="W36" i="24"/>
  <c r="T36" i="24"/>
  <c r="Q36" i="24"/>
  <c r="F36" i="24"/>
  <c r="D36" i="24"/>
  <c r="C36" i="24"/>
  <c r="CH35" i="24"/>
  <c r="BS35" i="24"/>
  <c r="CJ35" i="24" s="1"/>
  <c r="BP35" i="24"/>
  <c r="BN35" i="24"/>
  <c r="BK35" i="24"/>
  <c r="BE35" i="24"/>
  <c r="BB35" i="24"/>
  <c r="AY35" i="24"/>
  <c r="AV35" i="24"/>
  <c r="AS35" i="24"/>
  <c r="AQ35" i="24"/>
  <c r="AN35" i="24"/>
  <c r="AK35" i="24"/>
  <c r="AH35" i="24"/>
  <c r="AE35" i="24"/>
  <c r="AC35" i="24"/>
  <c r="Z35" i="24"/>
  <c r="W35" i="24"/>
  <c r="T35" i="24"/>
  <c r="Q35" i="24"/>
  <c r="F35" i="24"/>
  <c r="D35" i="24"/>
  <c r="C35" i="24"/>
  <c r="CH34" i="24"/>
  <c r="BS34" i="24"/>
  <c r="CJ34" i="24" s="1"/>
  <c r="BP34" i="24"/>
  <c r="BN34" i="24"/>
  <c r="BK34" i="24"/>
  <c r="BE34" i="24"/>
  <c r="BB34" i="24"/>
  <c r="AY34" i="24"/>
  <c r="AV34" i="24"/>
  <c r="BF34" i="24" s="1"/>
  <c r="AS34" i="24"/>
  <c r="AQ34" i="24"/>
  <c r="AN34" i="24"/>
  <c r="AK34" i="24"/>
  <c r="AH34" i="24"/>
  <c r="AE34" i="24"/>
  <c r="AC34" i="24"/>
  <c r="Z34" i="24"/>
  <c r="W34" i="24"/>
  <c r="T34" i="24"/>
  <c r="Q34" i="24"/>
  <c r="F34" i="24"/>
  <c r="D34" i="24"/>
  <c r="C34" i="24"/>
  <c r="CH33" i="24"/>
  <c r="BS33" i="24"/>
  <c r="CJ33" i="24" s="1"/>
  <c r="BP33" i="24"/>
  <c r="BN33" i="24"/>
  <c r="BK33" i="24"/>
  <c r="BE33" i="24"/>
  <c r="BB33" i="24"/>
  <c r="AY33" i="24"/>
  <c r="AV33" i="24"/>
  <c r="AS33" i="24"/>
  <c r="AQ33" i="24"/>
  <c r="AN33" i="24"/>
  <c r="AK33" i="24"/>
  <c r="AH33" i="24"/>
  <c r="AE33" i="24"/>
  <c r="AC33" i="24"/>
  <c r="Z33" i="24"/>
  <c r="W33" i="24"/>
  <c r="T33" i="24"/>
  <c r="Q33" i="24"/>
  <c r="F33" i="24"/>
  <c r="D33" i="24"/>
  <c r="C33" i="24"/>
  <c r="CH32" i="24"/>
  <c r="BS32" i="24"/>
  <c r="CJ32" i="24" s="1"/>
  <c r="BP32" i="24"/>
  <c r="BN32" i="24"/>
  <c r="BK32" i="24"/>
  <c r="BE32" i="24"/>
  <c r="BB32" i="24"/>
  <c r="AY32" i="24"/>
  <c r="AV32" i="24"/>
  <c r="AS32" i="24"/>
  <c r="AQ32" i="24"/>
  <c r="AN32" i="24"/>
  <c r="AK32" i="24"/>
  <c r="AH32" i="24"/>
  <c r="AE32" i="24"/>
  <c r="AC32" i="24"/>
  <c r="Z32" i="24"/>
  <c r="W32" i="24"/>
  <c r="T32" i="24"/>
  <c r="Q32" i="24"/>
  <c r="F32" i="24"/>
  <c r="D32" i="24"/>
  <c r="C32" i="24"/>
  <c r="CH31" i="24"/>
  <c r="BS31" i="24"/>
  <c r="CJ31" i="24" s="1"/>
  <c r="BP31" i="24"/>
  <c r="BN31" i="24"/>
  <c r="BK31" i="24"/>
  <c r="BE31" i="24"/>
  <c r="BB31" i="24"/>
  <c r="AY31" i="24"/>
  <c r="AV31" i="24"/>
  <c r="AS31" i="24"/>
  <c r="AQ31" i="24"/>
  <c r="AN31" i="24"/>
  <c r="AK31" i="24"/>
  <c r="AH31" i="24"/>
  <c r="AE31" i="24"/>
  <c r="AC31" i="24"/>
  <c r="Z31" i="24"/>
  <c r="W31" i="24"/>
  <c r="T31" i="24"/>
  <c r="Q31" i="24"/>
  <c r="F31" i="24"/>
  <c r="D31" i="24"/>
  <c r="C31" i="24"/>
  <c r="CH30" i="24"/>
  <c r="BS30" i="24"/>
  <c r="CJ30" i="24" s="1"/>
  <c r="BP30" i="24"/>
  <c r="BN30" i="24"/>
  <c r="BK30" i="24"/>
  <c r="BE30" i="24"/>
  <c r="BB30" i="24"/>
  <c r="AY30" i="24"/>
  <c r="AV30" i="24"/>
  <c r="AS30" i="24"/>
  <c r="AQ30" i="24"/>
  <c r="AN30" i="24"/>
  <c r="AK30" i="24"/>
  <c r="AH30" i="24"/>
  <c r="AE30" i="24"/>
  <c r="AC30" i="24"/>
  <c r="Z30" i="24"/>
  <c r="W30" i="24"/>
  <c r="T30" i="24"/>
  <c r="Q30" i="24"/>
  <c r="F30" i="24"/>
  <c r="D30" i="24"/>
  <c r="C30" i="24"/>
  <c r="CH29" i="24"/>
  <c r="BS29" i="24"/>
  <c r="CJ29" i="24" s="1"/>
  <c r="BP29" i="24"/>
  <c r="BN29" i="24"/>
  <c r="BK29" i="24"/>
  <c r="BE29" i="24"/>
  <c r="BB29" i="24"/>
  <c r="AY29" i="24"/>
  <c r="AV29" i="24"/>
  <c r="AS29" i="24"/>
  <c r="AQ29" i="24"/>
  <c r="AN29" i="24"/>
  <c r="AK29" i="24"/>
  <c r="AH29" i="24"/>
  <c r="AE29" i="24"/>
  <c r="AC29" i="24"/>
  <c r="Z29" i="24"/>
  <c r="W29" i="24"/>
  <c r="T29" i="24"/>
  <c r="Q29" i="24"/>
  <c r="F29" i="24"/>
  <c r="D29" i="24"/>
  <c r="C29" i="24"/>
  <c r="CH28" i="24"/>
  <c r="BS28" i="24"/>
  <c r="BP28" i="24"/>
  <c r="BN28" i="24"/>
  <c r="BK28" i="24"/>
  <c r="BE28" i="24"/>
  <c r="BB28" i="24"/>
  <c r="AY28" i="24"/>
  <c r="AV28" i="24"/>
  <c r="AS28" i="24"/>
  <c r="AQ28" i="24"/>
  <c r="AN28" i="24"/>
  <c r="AK28" i="24"/>
  <c r="AH28" i="24"/>
  <c r="AE28" i="24"/>
  <c r="AC28" i="24"/>
  <c r="Z28" i="24"/>
  <c r="W28" i="24"/>
  <c r="T28" i="24"/>
  <c r="Q28" i="24"/>
  <c r="F28" i="24"/>
  <c r="D28" i="24"/>
  <c r="C28" i="24"/>
  <c r="CH27" i="24"/>
  <c r="BS27" i="24"/>
  <c r="BP27" i="24"/>
  <c r="BN27" i="24"/>
  <c r="BK27" i="24"/>
  <c r="BE27" i="24"/>
  <c r="BB27" i="24"/>
  <c r="AY27" i="24"/>
  <c r="AV27" i="24"/>
  <c r="AS27" i="24"/>
  <c r="AQ27" i="24"/>
  <c r="AN27" i="24"/>
  <c r="AK27" i="24"/>
  <c r="AH27" i="24"/>
  <c r="AE27" i="24"/>
  <c r="AC27" i="24"/>
  <c r="Z27" i="24"/>
  <c r="W27" i="24"/>
  <c r="T27" i="24"/>
  <c r="Q27" i="24"/>
  <c r="F27" i="24"/>
  <c r="D27" i="24"/>
  <c r="C27" i="24"/>
  <c r="CH26" i="24"/>
  <c r="BS26" i="24"/>
  <c r="BP26" i="24"/>
  <c r="BN26" i="24"/>
  <c r="BK26" i="24"/>
  <c r="BE26" i="24"/>
  <c r="BB26" i="24"/>
  <c r="AY26" i="24"/>
  <c r="AV26" i="24"/>
  <c r="AS26" i="24"/>
  <c r="AQ26" i="24"/>
  <c r="AN26" i="24"/>
  <c r="AK26" i="24"/>
  <c r="AH26" i="24"/>
  <c r="AE26" i="24"/>
  <c r="AC26" i="24"/>
  <c r="Z26" i="24"/>
  <c r="W26" i="24"/>
  <c r="T26" i="24"/>
  <c r="Q26" i="24"/>
  <c r="F26" i="24"/>
  <c r="D26" i="24"/>
  <c r="C26" i="24"/>
  <c r="CH25" i="24"/>
  <c r="CJ25" i="24" s="1"/>
  <c r="BS25" i="24"/>
  <c r="BP25" i="24"/>
  <c r="BN25" i="24"/>
  <c r="BK25" i="24"/>
  <c r="BE25" i="24"/>
  <c r="BB25" i="24"/>
  <c r="AY25" i="24"/>
  <c r="AV25" i="24"/>
  <c r="AS25" i="24"/>
  <c r="AQ25" i="24"/>
  <c r="AN25" i="24"/>
  <c r="AK25" i="24"/>
  <c r="AH25" i="24"/>
  <c r="AE25" i="24"/>
  <c r="AC25" i="24"/>
  <c r="Z25" i="24"/>
  <c r="W25" i="24"/>
  <c r="T25" i="24"/>
  <c r="Q25" i="24"/>
  <c r="F25" i="24"/>
  <c r="D25" i="24"/>
  <c r="C25" i="24"/>
  <c r="CH24" i="24"/>
  <c r="BS24" i="24"/>
  <c r="BP24" i="24"/>
  <c r="BN24" i="24"/>
  <c r="BK24" i="24"/>
  <c r="BE24" i="24"/>
  <c r="BB24" i="24"/>
  <c r="AY24" i="24"/>
  <c r="AV24" i="24"/>
  <c r="AS24" i="24"/>
  <c r="AQ24" i="24"/>
  <c r="AN24" i="24"/>
  <c r="AK24" i="24"/>
  <c r="AH24" i="24"/>
  <c r="AE24" i="24"/>
  <c r="AC24" i="24"/>
  <c r="Z24" i="24"/>
  <c r="W24" i="24"/>
  <c r="T24" i="24"/>
  <c r="Q24" i="24"/>
  <c r="F24" i="24"/>
  <c r="D24" i="24"/>
  <c r="C24" i="24"/>
  <c r="CH23" i="24"/>
  <c r="BS23" i="24"/>
  <c r="BP23" i="24"/>
  <c r="BN23" i="24"/>
  <c r="BK23" i="24"/>
  <c r="BE23" i="24"/>
  <c r="BB23" i="24"/>
  <c r="AY23" i="24"/>
  <c r="AV23" i="24"/>
  <c r="AS23" i="24"/>
  <c r="AQ23" i="24"/>
  <c r="AN23" i="24"/>
  <c r="AK23" i="24"/>
  <c r="AH23" i="24"/>
  <c r="AE23" i="24"/>
  <c r="AC23" i="24"/>
  <c r="Z23" i="24"/>
  <c r="W23" i="24"/>
  <c r="T23" i="24"/>
  <c r="Q23" i="24"/>
  <c r="F23" i="24"/>
  <c r="D23" i="24"/>
  <c r="C23" i="24"/>
  <c r="CH22" i="24"/>
  <c r="BS22" i="24"/>
  <c r="BP22" i="24"/>
  <c r="BN22" i="24"/>
  <c r="BK22" i="24"/>
  <c r="BE22" i="24"/>
  <c r="BB22" i="24"/>
  <c r="AY22" i="24"/>
  <c r="AV22" i="24"/>
  <c r="AS22" i="24"/>
  <c r="AQ22" i="24"/>
  <c r="AN22" i="24"/>
  <c r="AK22" i="24"/>
  <c r="AH22" i="24"/>
  <c r="AE22" i="24"/>
  <c r="AC22" i="24"/>
  <c r="Z22" i="24"/>
  <c r="W22" i="24"/>
  <c r="T22" i="24"/>
  <c r="Q22" i="24"/>
  <c r="F22" i="24"/>
  <c r="D22" i="24"/>
  <c r="C22" i="24"/>
  <c r="CH21" i="24"/>
  <c r="CJ21" i="24" s="1"/>
  <c r="BS21" i="24"/>
  <c r="BP21" i="24"/>
  <c r="BN21" i="24"/>
  <c r="BK21" i="24"/>
  <c r="BE21" i="24"/>
  <c r="BB21" i="24"/>
  <c r="AY21" i="24"/>
  <c r="AV21" i="24"/>
  <c r="AS21" i="24"/>
  <c r="AQ21" i="24"/>
  <c r="AN21" i="24"/>
  <c r="AK21" i="24"/>
  <c r="AH21" i="24"/>
  <c r="AE21" i="24"/>
  <c r="AC21" i="24"/>
  <c r="Z21" i="24"/>
  <c r="W21" i="24"/>
  <c r="T21" i="24"/>
  <c r="Q21" i="24"/>
  <c r="F21" i="24"/>
  <c r="D21" i="24"/>
  <c r="C21" i="24"/>
  <c r="CH20" i="24"/>
  <c r="BS20" i="24"/>
  <c r="BP20" i="24"/>
  <c r="BN20" i="24"/>
  <c r="BK20" i="24"/>
  <c r="BE20" i="24"/>
  <c r="BB20" i="24"/>
  <c r="AY20" i="24"/>
  <c r="AV20" i="24"/>
  <c r="BF20" i="24" s="1"/>
  <c r="AS20" i="24"/>
  <c r="AQ20" i="24"/>
  <c r="AN20" i="24"/>
  <c r="AK20" i="24"/>
  <c r="AH20" i="24"/>
  <c r="AE20" i="24"/>
  <c r="AC20" i="24"/>
  <c r="Z20" i="24"/>
  <c r="W20" i="24"/>
  <c r="T20" i="24"/>
  <c r="Q20" i="24"/>
  <c r="F20" i="24"/>
  <c r="D20" i="24"/>
  <c r="C20" i="24"/>
  <c r="CH19" i="24"/>
  <c r="BS19" i="24"/>
  <c r="BP19" i="24"/>
  <c r="BN19" i="24"/>
  <c r="BK19" i="24"/>
  <c r="BE19" i="24"/>
  <c r="BB19" i="24"/>
  <c r="AY19" i="24"/>
  <c r="AV19" i="24"/>
  <c r="AS19" i="24"/>
  <c r="AQ19" i="24"/>
  <c r="AN19" i="24"/>
  <c r="AK19" i="24"/>
  <c r="AH19" i="24"/>
  <c r="AE19" i="24"/>
  <c r="AC19" i="24"/>
  <c r="Z19" i="24"/>
  <c r="W19" i="24"/>
  <c r="T19" i="24"/>
  <c r="Q19" i="24"/>
  <c r="F19" i="24"/>
  <c r="D19" i="24"/>
  <c r="C19" i="24"/>
  <c r="CH18" i="24"/>
  <c r="BS18" i="24"/>
  <c r="BP18" i="24"/>
  <c r="BN18" i="24"/>
  <c r="BK18" i="24"/>
  <c r="BE18" i="24"/>
  <c r="BB18" i="24"/>
  <c r="AY18" i="24"/>
  <c r="AV18" i="24"/>
  <c r="AS18" i="24"/>
  <c r="AQ18" i="24"/>
  <c r="AN18" i="24"/>
  <c r="AK18" i="24"/>
  <c r="AH18" i="24"/>
  <c r="AE18" i="24"/>
  <c r="AC18" i="24"/>
  <c r="Z18" i="24"/>
  <c r="W18" i="24"/>
  <c r="T18" i="24"/>
  <c r="Q18" i="24"/>
  <c r="F18" i="24"/>
  <c r="D18" i="24"/>
  <c r="C18" i="24"/>
  <c r="CH17" i="24"/>
  <c r="CJ17" i="24" s="1"/>
  <c r="BS17" i="24"/>
  <c r="BP17" i="24"/>
  <c r="BN17" i="24"/>
  <c r="BK17" i="24"/>
  <c r="BE17" i="24"/>
  <c r="BB17" i="24"/>
  <c r="AY17" i="24"/>
  <c r="AV17" i="24"/>
  <c r="AS17" i="24"/>
  <c r="AQ17" i="24"/>
  <c r="AN17" i="24"/>
  <c r="AK17" i="24"/>
  <c r="AH17" i="24"/>
  <c r="AE17" i="24"/>
  <c r="AC17" i="24"/>
  <c r="Z17" i="24"/>
  <c r="W17" i="24"/>
  <c r="T17" i="24"/>
  <c r="Q17" i="24"/>
  <c r="F17" i="24"/>
  <c r="D17" i="24"/>
  <c r="C17" i="24"/>
  <c r="CH16" i="24"/>
  <c r="BS16" i="24"/>
  <c r="BP16" i="24"/>
  <c r="BN16" i="24"/>
  <c r="BK16" i="24"/>
  <c r="BE16" i="24"/>
  <c r="BB16" i="24"/>
  <c r="AY16" i="24"/>
  <c r="AV16" i="24"/>
  <c r="BF16" i="24" s="1"/>
  <c r="AS16" i="24"/>
  <c r="AQ16" i="24"/>
  <c r="AN16" i="24"/>
  <c r="AK16" i="24"/>
  <c r="AH16" i="24"/>
  <c r="AE16" i="24"/>
  <c r="AC16" i="24"/>
  <c r="Z16" i="24"/>
  <c r="W16" i="24"/>
  <c r="T16" i="24"/>
  <c r="Q16" i="24"/>
  <c r="F16" i="24"/>
  <c r="D16" i="24"/>
  <c r="C16" i="24"/>
  <c r="CH15" i="24"/>
  <c r="BS15" i="24"/>
  <c r="BP15" i="24"/>
  <c r="BN15" i="24"/>
  <c r="BK15" i="24"/>
  <c r="BE15" i="24"/>
  <c r="BB15" i="24"/>
  <c r="AY15" i="24"/>
  <c r="AV15" i="24"/>
  <c r="AS15" i="24"/>
  <c r="AQ15" i="24"/>
  <c r="AN15" i="24"/>
  <c r="AK15" i="24"/>
  <c r="AH15" i="24"/>
  <c r="AE15" i="24"/>
  <c r="AC15" i="24"/>
  <c r="Z15" i="24"/>
  <c r="W15" i="24"/>
  <c r="T15" i="24"/>
  <c r="Q15" i="24"/>
  <c r="F15" i="24"/>
  <c r="D15" i="24"/>
  <c r="C15" i="24"/>
  <c r="CH14" i="24"/>
  <c r="BS14" i="24"/>
  <c r="BP14" i="24"/>
  <c r="BN14" i="24"/>
  <c r="BK14" i="24"/>
  <c r="BE14" i="24"/>
  <c r="BB14" i="24"/>
  <c r="AY14" i="24"/>
  <c r="AV14" i="24"/>
  <c r="AS14" i="24"/>
  <c r="AQ14" i="24"/>
  <c r="AN14" i="24"/>
  <c r="AK14" i="24"/>
  <c r="AH14" i="24"/>
  <c r="AE14" i="24"/>
  <c r="AC14" i="24"/>
  <c r="Z14" i="24"/>
  <c r="W14" i="24"/>
  <c r="T14" i="24"/>
  <c r="Q14" i="24"/>
  <c r="F14" i="24"/>
  <c r="D14" i="24"/>
  <c r="C14" i="24"/>
  <c r="CH13" i="24"/>
  <c r="CJ13" i="24" s="1"/>
  <c r="BS13" i="24"/>
  <c r="BP13" i="24"/>
  <c r="BN13" i="24"/>
  <c r="BK13" i="24"/>
  <c r="BE13" i="24"/>
  <c r="BB13" i="24"/>
  <c r="AY13" i="24"/>
  <c r="AV13" i="24"/>
  <c r="AS13" i="24"/>
  <c r="AQ13" i="24"/>
  <c r="AN13" i="24"/>
  <c r="AK13" i="24"/>
  <c r="AH13" i="24"/>
  <c r="AE13" i="24"/>
  <c r="AC13" i="24"/>
  <c r="Z13" i="24"/>
  <c r="W13" i="24"/>
  <c r="T13" i="24"/>
  <c r="Q13" i="24"/>
  <c r="F13" i="24"/>
  <c r="D13" i="24"/>
  <c r="C13" i="24"/>
  <c r="CH12" i="24"/>
  <c r="BS12" i="24"/>
  <c r="BP12" i="24"/>
  <c r="BN12" i="24"/>
  <c r="BK12" i="24"/>
  <c r="BE12" i="24"/>
  <c r="BB12" i="24"/>
  <c r="AY12" i="24"/>
  <c r="BF12" i="24" s="1"/>
  <c r="AV12" i="24"/>
  <c r="AS12" i="24"/>
  <c r="AQ12" i="24"/>
  <c r="AN12" i="24"/>
  <c r="AK12" i="24"/>
  <c r="AH12" i="24"/>
  <c r="AE12" i="24"/>
  <c r="AC12" i="24"/>
  <c r="Z12" i="24"/>
  <c r="W12" i="24"/>
  <c r="T12" i="24"/>
  <c r="Q12" i="24"/>
  <c r="F12" i="24"/>
  <c r="D12" i="24"/>
  <c r="C12" i="24"/>
  <c r="CH11" i="24"/>
  <c r="BS11" i="24"/>
  <c r="BP11" i="24"/>
  <c r="BN11" i="24"/>
  <c r="BK11" i="24"/>
  <c r="BE11" i="24"/>
  <c r="BB11" i="24"/>
  <c r="AY11" i="24"/>
  <c r="AV11" i="24"/>
  <c r="AS11" i="24"/>
  <c r="AQ11" i="24"/>
  <c r="AN11" i="24"/>
  <c r="AK11" i="24"/>
  <c r="AH11" i="24"/>
  <c r="AC11" i="24"/>
  <c r="Z11" i="24"/>
  <c r="W11" i="24"/>
  <c r="T11" i="24"/>
  <c r="Q11" i="24"/>
  <c r="F11" i="24"/>
  <c r="D11" i="24"/>
  <c r="C11" i="24"/>
  <c r="CH10" i="24"/>
  <c r="BS10" i="24"/>
  <c r="BP10" i="24"/>
  <c r="BN10" i="24"/>
  <c r="BK10" i="24"/>
  <c r="BE10" i="24"/>
  <c r="BB10" i="24"/>
  <c r="AY10" i="24"/>
  <c r="AV10" i="24"/>
  <c r="AS10" i="24"/>
  <c r="AQ10" i="24"/>
  <c r="AN10" i="24"/>
  <c r="AK10" i="24"/>
  <c r="AH10" i="24"/>
  <c r="AC10" i="24"/>
  <c r="Z10" i="24"/>
  <c r="W10" i="24"/>
  <c r="T10" i="24"/>
  <c r="AE10" i="24" s="1"/>
  <c r="Q10" i="24"/>
  <c r="F10" i="24"/>
  <c r="D10" i="24"/>
  <c r="C10" i="24"/>
  <c r="H4" i="24"/>
  <c r="F4" i="24"/>
  <c r="C4" i="24"/>
  <c r="C3" i="24"/>
  <c r="S162" i="21"/>
  <c r="P162" i="21"/>
  <c r="M162" i="21"/>
  <c r="J162" i="21"/>
  <c r="F162" i="21"/>
  <c r="D162" i="21"/>
  <c r="C162" i="21"/>
  <c r="S161" i="21"/>
  <c r="P161" i="21"/>
  <c r="M161" i="21"/>
  <c r="J161" i="21"/>
  <c r="F161" i="21"/>
  <c r="D161" i="21"/>
  <c r="C161" i="21"/>
  <c r="S160" i="21"/>
  <c r="P160" i="21"/>
  <c r="M160" i="21"/>
  <c r="J160" i="21"/>
  <c r="F160" i="21"/>
  <c r="D160" i="21"/>
  <c r="C160" i="21"/>
  <c r="S159" i="21"/>
  <c r="P159" i="21"/>
  <c r="M159" i="21"/>
  <c r="J159" i="21"/>
  <c r="F159" i="21"/>
  <c r="D159" i="21"/>
  <c r="C159" i="21"/>
  <c r="S158" i="21"/>
  <c r="P158" i="21"/>
  <c r="M158" i="21"/>
  <c r="J158" i="21"/>
  <c r="F158" i="21"/>
  <c r="D158" i="21"/>
  <c r="C158" i="21"/>
  <c r="S157" i="21"/>
  <c r="P157" i="21"/>
  <c r="M157" i="21"/>
  <c r="J157" i="21"/>
  <c r="F157" i="21"/>
  <c r="D157" i="21"/>
  <c r="C157" i="21"/>
  <c r="S156" i="21"/>
  <c r="P156" i="21"/>
  <c r="M156" i="21"/>
  <c r="J156" i="21"/>
  <c r="F156" i="21"/>
  <c r="D156" i="21"/>
  <c r="C156" i="21"/>
  <c r="S155" i="21"/>
  <c r="P155" i="21"/>
  <c r="M155" i="21"/>
  <c r="J155" i="21"/>
  <c r="F155" i="21"/>
  <c r="D155" i="21"/>
  <c r="C155" i="21"/>
  <c r="S154" i="21"/>
  <c r="P154" i="21"/>
  <c r="M154" i="21"/>
  <c r="J154" i="21"/>
  <c r="F154" i="21"/>
  <c r="D154" i="21"/>
  <c r="C154" i="21"/>
  <c r="S153" i="21"/>
  <c r="P153" i="21"/>
  <c r="M153" i="21"/>
  <c r="J153" i="21"/>
  <c r="F153" i="21"/>
  <c r="D153" i="21"/>
  <c r="C153" i="21"/>
  <c r="S152" i="21"/>
  <c r="P152" i="21"/>
  <c r="M152" i="21"/>
  <c r="J152" i="21"/>
  <c r="F152" i="21"/>
  <c r="D152" i="21"/>
  <c r="C152" i="21"/>
  <c r="S151" i="21"/>
  <c r="P151" i="21"/>
  <c r="M151" i="21"/>
  <c r="J151" i="21"/>
  <c r="F151" i="21"/>
  <c r="D151" i="21"/>
  <c r="C151" i="21"/>
  <c r="S150" i="21"/>
  <c r="P150" i="21"/>
  <c r="M150" i="21"/>
  <c r="J150" i="21"/>
  <c r="F150" i="21"/>
  <c r="D150" i="21"/>
  <c r="C150" i="21"/>
  <c r="S149" i="21"/>
  <c r="P149" i="21"/>
  <c r="M149" i="21"/>
  <c r="J149" i="21"/>
  <c r="F149" i="21"/>
  <c r="D149" i="21"/>
  <c r="C149" i="21"/>
  <c r="S148" i="21"/>
  <c r="P148" i="21"/>
  <c r="M148" i="21"/>
  <c r="J148" i="21"/>
  <c r="F148" i="21"/>
  <c r="D148" i="21"/>
  <c r="C148" i="21"/>
  <c r="S147" i="21"/>
  <c r="P147" i="21"/>
  <c r="M147" i="21"/>
  <c r="J147" i="21"/>
  <c r="F147" i="21"/>
  <c r="D147" i="21"/>
  <c r="C147" i="21"/>
  <c r="S146" i="21"/>
  <c r="P146" i="21"/>
  <c r="M146" i="21"/>
  <c r="J146" i="21"/>
  <c r="F146" i="21"/>
  <c r="D146" i="21"/>
  <c r="C146" i="21"/>
  <c r="S145" i="21"/>
  <c r="P145" i="21"/>
  <c r="M145" i="21"/>
  <c r="J145" i="21"/>
  <c r="F145" i="21"/>
  <c r="D145" i="21"/>
  <c r="C145" i="21"/>
  <c r="S144" i="21"/>
  <c r="P144" i="21"/>
  <c r="M144" i="21"/>
  <c r="J144" i="21"/>
  <c r="F144" i="21"/>
  <c r="D144" i="21"/>
  <c r="C144" i="21"/>
  <c r="S143" i="21"/>
  <c r="P143" i="21"/>
  <c r="M143" i="21"/>
  <c r="J143" i="21"/>
  <c r="F143" i="21"/>
  <c r="D143" i="21"/>
  <c r="C143" i="21"/>
  <c r="S142" i="21"/>
  <c r="P142" i="21"/>
  <c r="M142" i="21"/>
  <c r="J142" i="21"/>
  <c r="F142" i="21"/>
  <c r="D142" i="21"/>
  <c r="C142" i="21"/>
  <c r="S141" i="21"/>
  <c r="P141" i="21"/>
  <c r="M141" i="21"/>
  <c r="J141" i="21"/>
  <c r="F141" i="21"/>
  <c r="D141" i="21"/>
  <c r="C141" i="21"/>
  <c r="S140" i="21"/>
  <c r="P140" i="21"/>
  <c r="M140" i="21"/>
  <c r="J140" i="21"/>
  <c r="F140" i="21"/>
  <c r="D140" i="21"/>
  <c r="C140" i="21"/>
  <c r="S139" i="21"/>
  <c r="P139" i="21"/>
  <c r="M139" i="21"/>
  <c r="J139" i="21"/>
  <c r="F139" i="21"/>
  <c r="D139" i="21"/>
  <c r="C139" i="21"/>
  <c r="S138" i="21"/>
  <c r="P138" i="21"/>
  <c r="M138" i="21"/>
  <c r="J138" i="21"/>
  <c r="F138" i="21"/>
  <c r="D138" i="21"/>
  <c r="C138" i="21"/>
  <c r="S137" i="21"/>
  <c r="P137" i="21"/>
  <c r="M137" i="21"/>
  <c r="J137" i="21"/>
  <c r="F137" i="21"/>
  <c r="D137" i="21"/>
  <c r="C137" i="21"/>
  <c r="S136" i="21"/>
  <c r="P136" i="21"/>
  <c r="M136" i="21"/>
  <c r="J136" i="21"/>
  <c r="F136" i="21"/>
  <c r="D136" i="21"/>
  <c r="C136" i="21"/>
  <c r="S135" i="21"/>
  <c r="P135" i="21"/>
  <c r="M135" i="21"/>
  <c r="J135" i="21"/>
  <c r="F135" i="21"/>
  <c r="D135" i="21"/>
  <c r="C135" i="21"/>
  <c r="S134" i="21"/>
  <c r="P134" i="21"/>
  <c r="M134" i="21"/>
  <c r="J134" i="21"/>
  <c r="F134" i="21"/>
  <c r="D134" i="21"/>
  <c r="C134" i="21"/>
  <c r="S133" i="21"/>
  <c r="P133" i="21"/>
  <c r="M133" i="21"/>
  <c r="J133" i="21"/>
  <c r="F133" i="21"/>
  <c r="D133" i="21"/>
  <c r="C133" i="21"/>
  <c r="S132" i="21"/>
  <c r="P132" i="21"/>
  <c r="M132" i="21"/>
  <c r="J132" i="21"/>
  <c r="F132" i="21"/>
  <c r="D132" i="21"/>
  <c r="C132" i="21"/>
  <c r="S131" i="21"/>
  <c r="P131" i="21"/>
  <c r="M131" i="21"/>
  <c r="J131" i="21"/>
  <c r="F131" i="21"/>
  <c r="D131" i="21"/>
  <c r="C131" i="21"/>
  <c r="S130" i="21"/>
  <c r="P130" i="21"/>
  <c r="M130" i="21"/>
  <c r="J130" i="21"/>
  <c r="F130" i="21"/>
  <c r="D130" i="21"/>
  <c r="C130" i="21"/>
  <c r="S129" i="21"/>
  <c r="P129" i="21"/>
  <c r="M129" i="21"/>
  <c r="J129" i="21"/>
  <c r="F129" i="21"/>
  <c r="D129" i="21"/>
  <c r="C129" i="21"/>
  <c r="F128" i="21"/>
  <c r="D128" i="21"/>
  <c r="C128" i="21"/>
  <c r="F127" i="21"/>
  <c r="D127" i="21"/>
  <c r="C127" i="21"/>
  <c r="F126" i="21"/>
  <c r="D126" i="21"/>
  <c r="C126" i="21"/>
  <c r="F125" i="21"/>
  <c r="D125" i="21"/>
  <c r="C125" i="21"/>
  <c r="F124" i="21"/>
  <c r="D124" i="21"/>
  <c r="C124" i="21"/>
  <c r="F123" i="21"/>
  <c r="D123" i="21"/>
  <c r="C123" i="21"/>
  <c r="F122" i="21"/>
  <c r="D122" i="21"/>
  <c r="C122" i="21"/>
  <c r="F121" i="21"/>
  <c r="D121" i="21"/>
  <c r="C121" i="21"/>
  <c r="F120" i="21"/>
  <c r="D120" i="21"/>
  <c r="C120" i="21"/>
  <c r="F119" i="21"/>
  <c r="D119" i="21"/>
  <c r="C119" i="21"/>
  <c r="F118" i="21"/>
  <c r="D118" i="21"/>
  <c r="C118" i="21"/>
  <c r="F117" i="21"/>
  <c r="D117" i="21"/>
  <c r="C117" i="21"/>
  <c r="F116" i="21"/>
  <c r="D116" i="21"/>
  <c r="C116" i="21"/>
  <c r="F115" i="21"/>
  <c r="D115" i="21"/>
  <c r="C115" i="21"/>
  <c r="F114" i="21"/>
  <c r="D114" i="21"/>
  <c r="C114" i="21"/>
  <c r="F113" i="21"/>
  <c r="D113" i="21"/>
  <c r="C113" i="21"/>
  <c r="F112" i="21"/>
  <c r="D112" i="21"/>
  <c r="C112" i="21"/>
  <c r="F111" i="21"/>
  <c r="D111" i="21"/>
  <c r="C111" i="21"/>
  <c r="F110" i="21"/>
  <c r="D110" i="21"/>
  <c r="C110" i="21"/>
  <c r="F109" i="21"/>
  <c r="D109" i="21"/>
  <c r="C109" i="21"/>
  <c r="F108" i="21"/>
  <c r="D108" i="21"/>
  <c r="C108" i="21"/>
  <c r="F107" i="21"/>
  <c r="D107" i="21"/>
  <c r="C107" i="21"/>
  <c r="F106" i="21"/>
  <c r="D106" i="21"/>
  <c r="C106" i="21"/>
  <c r="F105" i="21"/>
  <c r="D105" i="21"/>
  <c r="C105" i="21"/>
  <c r="F104" i="21"/>
  <c r="D104" i="21"/>
  <c r="C104" i="21"/>
  <c r="F103" i="21"/>
  <c r="D103" i="21"/>
  <c r="C103" i="21"/>
  <c r="F102" i="21"/>
  <c r="D102" i="21"/>
  <c r="C102" i="21"/>
  <c r="F101" i="21"/>
  <c r="D101" i="21"/>
  <c r="C101" i="21"/>
  <c r="F100" i="21"/>
  <c r="D100" i="21"/>
  <c r="C100" i="21"/>
  <c r="F99" i="21"/>
  <c r="D99" i="21"/>
  <c r="C99" i="21"/>
  <c r="F98" i="21"/>
  <c r="D98" i="21"/>
  <c r="C98" i="21"/>
  <c r="F97" i="21"/>
  <c r="D97" i="21"/>
  <c r="C97" i="21"/>
  <c r="F96" i="21"/>
  <c r="D96" i="21"/>
  <c r="C96" i="21"/>
  <c r="F95" i="21"/>
  <c r="D95" i="21"/>
  <c r="C95" i="21"/>
  <c r="F94" i="21"/>
  <c r="D94" i="21"/>
  <c r="C94" i="21"/>
  <c r="F93" i="21"/>
  <c r="D93" i="21"/>
  <c r="C93" i="21"/>
  <c r="F92" i="21"/>
  <c r="D92" i="21"/>
  <c r="C92" i="21"/>
  <c r="F91" i="21"/>
  <c r="D91" i="21"/>
  <c r="C91" i="21"/>
  <c r="F90" i="21"/>
  <c r="D90" i="21"/>
  <c r="C90" i="21"/>
  <c r="F89" i="21"/>
  <c r="D89" i="21"/>
  <c r="C89" i="21"/>
  <c r="F88" i="21"/>
  <c r="D88" i="21"/>
  <c r="C88" i="21"/>
  <c r="F87" i="21"/>
  <c r="D87" i="21"/>
  <c r="C87" i="21"/>
  <c r="F86" i="21"/>
  <c r="D86" i="21"/>
  <c r="C86" i="21"/>
  <c r="F85" i="21"/>
  <c r="D85" i="21"/>
  <c r="C85" i="21"/>
  <c r="F84" i="21"/>
  <c r="D84" i="21"/>
  <c r="C84" i="21"/>
  <c r="F83" i="21"/>
  <c r="D83" i="21"/>
  <c r="C83" i="21"/>
  <c r="F82" i="21"/>
  <c r="D82" i="21"/>
  <c r="C82" i="21"/>
  <c r="F81" i="21"/>
  <c r="D81" i="21"/>
  <c r="C81" i="21"/>
  <c r="F80" i="21"/>
  <c r="D80" i="21"/>
  <c r="C80" i="21"/>
  <c r="F79" i="21"/>
  <c r="D79" i="21"/>
  <c r="C79" i="21"/>
  <c r="F78" i="21"/>
  <c r="D78" i="21"/>
  <c r="C78" i="21"/>
  <c r="F77" i="21"/>
  <c r="D77" i="21"/>
  <c r="C77" i="21"/>
  <c r="F76" i="21"/>
  <c r="D76" i="21"/>
  <c r="C76" i="21"/>
  <c r="F75" i="21"/>
  <c r="D75" i="21"/>
  <c r="C75" i="21"/>
  <c r="F74" i="21"/>
  <c r="D74" i="21"/>
  <c r="C74" i="21"/>
  <c r="F73" i="21"/>
  <c r="D73" i="21"/>
  <c r="C73" i="21"/>
  <c r="F72" i="21"/>
  <c r="D72" i="21"/>
  <c r="C72" i="21"/>
  <c r="F71" i="21"/>
  <c r="D71" i="21"/>
  <c r="C71" i="21"/>
  <c r="F70" i="21"/>
  <c r="D70" i="21"/>
  <c r="C70" i="21"/>
  <c r="F69" i="21"/>
  <c r="D69" i="21"/>
  <c r="C69" i="21"/>
  <c r="F68" i="21"/>
  <c r="D68" i="21"/>
  <c r="C68" i="21"/>
  <c r="F67" i="21"/>
  <c r="D67" i="21"/>
  <c r="C67" i="21"/>
  <c r="F66" i="21"/>
  <c r="D66" i="21"/>
  <c r="C66" i="21"/>
  <c r="F65" i="21"/>
  <c r="D65" i="21"/>
  <c r="C65" i="21"/>
  <c r="F64" i="21"/>
  <c r="D64" i="21"/>
  <c r="C64" i="21"/>
  <c r="F63" i="21"/>
  <c r="D63" i="21"/>
  <c r="C63" i="21"/>
  <c r="F62" i="21"/>
  <c r="D62" i="21"/>
  <c r="C62" i="21"/>
  <c r="F61" i="21"/>
  <c r="D61" i="21"/>
  <c r="C61" i="21"/>
  <c r="F60" i="21"/>
  <c r="D60" i="21"/>
  <c r="C60" i="21"/>
  <c r="F59" i="21"/>
  <c r="D59" i="21"/>
  <c r="C59" i="21"/>
  <c r="F58" i="21"/>
  <c r="D58" i="21"/>
  <c r="C58" i="21"/>
  <c r="F57" i="21"/>
  <c r="D57" i="21"/>
  <c r="C57" i="21"/>
  <c r="F56" i="21"/>
  <c r="D56" i="21"/>
  <c r="C56" i="21"/>
  <c r="F55" i="21"/>
  <c r="D55" i="21"/>
  <c r="C55" i="21"/>
  <c r="F54" i="21"/>
  <c r="D54" i="21"/>
  <c r="C54" i="21"/>
  <c r="F53" i="21"/>
  <c r="D53" i="21"/>
  <c r="C53" i="21"/>
  <c r="F52" i="21"/>
  <c r="D52" i="21"/>
  <c r="C52" i="21"/>
  <c r="F51" i="21"/>
  <c r="D51" i="21"/>
  <c r="C51" i="21"/>
  <c r="F50" i="21"/>
  <c r="D50" i="21"/>
  <c r="C50" i="21"/>
  <c r="F49" i="21"/>
  <c r="D49" i="21"/>
  <c r="C49" i="21"/>
  <c r="F48" i="21"/>
  <c r="D48" i="21"/>
  <c r="C48" i="21"/>
  <c r="F47" i="21"/>
  <c r="D47" i="21"/>
  <c r="C47" i="21"/>
  <c r="F46" i="21"/>
  <c r="D46" i="21"/>
  <c r="C46" i="21"/>
  <c r="F45" i="21"/>
  <c r="D45" i="21"/>
  <c r="C45" i="21"/>
  <c r="F44" i="21"/>
  <c r="D44" i="21"/>
  <c r="C44" i="21"/>
  <c r="F43" i="21"/>
  <c r="D43" i="21"/>
  <c r="C43" i="21"/>
  <c r="F42" i="21"/>
  <c r="D42" i="21"/>
  <c r="C42" i="21"/>
  <c r="F41" i="21"/>
  <c r="D41" i="21"/>
  <c r="C41" i="21"/>
  <c r="F40" i="21"/>
  <c r="D40" i="21"/>
  <c r="C40" i="21"/>
  <c r="F39" i="21"/>
  <c r="D39" i="21"/>
  <c r="C39" i="21"/>
  <c r="F38" i="21"/>
  <c r="D38" i="21"/>
  <c r="C38" i="21"/>
  <c r="F37" i="21"/>
  <c r="D37" i="21"/>
  <c r="C37" i="21"/>
  <c r="F36" i="21"/>
  <c r="D36" i="21"/>
  <c r="C36" i="21"/>
  <c r="F35" i="21"/>
  <c r="D35" i="21"/>
  <c r="C35" i="21"/>
  <c r="F34" i="21"/>
  <c r="D34" i="21"/>
  <c r="C34" i="21"/>
  <c r="F33" i="21"/>
  <c r="D33" i="21"/>
  <c r="C33" i="21"/>
  <c r="F32" i="21"/>
  <c r="D32" i="21"/>
  <c r="C32" i="21"/>
  <c r="F31" i="21"/>
  <c r="D31" i="21"/>
  <c r="C31" i="21"/>
  <c r="F30" i="21"/>
  <c r="D30" i="21"/>
  <c r="C30" i="21"/>
  <c r="F29" i="21"/>
  <c r="D29" i="21"/>
  <c r="C29" i="21"/>
  <c r="F28" i="21"/>
  <c r="D28" i="21"/>
  <c r="C28" i="21"/>
  <c r="F27" i="21"/>
  <c r="D27" i="21"/>
  <c r="C27" i="21"/>
  <c r="F26" i="21"/>
  <c r="D26" i="21"/>
  <c r="C26" i="21"/>
  <c r="F25" i="21"/>
  <c r="D25" i="21"/>
  <c r="C25" i="21"/>
  <c r="F24" i="21"/>
  <c r="D24" i="21"/>
  <c r="C24" i="21"/>
  <c r="F23" i="21"/>
  <c r="D23" i="21"/>
  <c r="C23" i="21"/>
  <c r="F22" i="21"/>
  <c r="D22" i="21"/>
  <c r="C22" i="21"/>
  <c r="F21" i="21"/>
  <c r="D21" i="21"/>
  <c r="C21" i="21"/>
  <c r="F20" i="21"/>
  <c r="D20" i="21"/>
  <c r="C20" i="21"/>
  <c r="F19" i="21"/>
  <c r="D19" i="21"/>
  <c r="C19" i="21"/>
  <c r="F18" i="21"/>
  <c r="D18" i="21"/>
  <c r="C18" i="21"/>
  <c r="F17" i="21"/>
  <c r="D17" i="21"/>
  <c r="C17" i="21"/>
  <c r="F16" i="21"/>
  <c r="D16" i="21"/>
  <c r="C16" i="21"/>
  <c r="F15" i="21"/>
  <c r="D15" i="21"/>
  <c r="C15" i="21"/>
  <c r="F14" i="21"/>
  <c r="D14" i="21"/>
  <c r="C14" i="21"/>
  <c r="F13" i="21"/>
  <c r="D13" i="21"/>
  <c r="C13" i="21"/>
  <c r="F12" i="21"/>
  <c r="D12" i="21"/>
  <c r="C12" i="21"/>
  <c r="F11" i="21"/>
  <c r="D11" i="21"/>
  <c r="C11" i="21"/>
  <c r="X10" i="21"/>
  <c r="F10" i="21"/>
  <c r="D10" i="21"/>
  <c r="C10" i="21"/>
  <c r="C4" i="21"/>
  <c r="C3" i="21"/>
  <c r="CQ164" i="13"/>
  <c r="N162" i="25"/>
  <c r="CQ162" i="13"/>
  <c r="BU162" i="13"/>
  <c r="BR162" i="13"/>
  <c r="BO162" i="13"/>
  <c r="BL162" i="13"/>
  <c r="BI162" i="13"/>
  <c r="BE162" i="13"/>
  <c r="BB162" i="13"/>
  <c r="AY162" i="13"/>
  <c r="AV162" i="13"/>
  <c r="AS162" i="13"/>
  <c r="AO162" i="13"/>
  <c r="AL162" i="13"/>
  <c r="AI162" i="13"/>
  <c r="AF162" i="13"/>
  <c r="AC162" i="13"/>
  <c r="W162" i="13"/>
  <c r="V162" i="13"/>
  <c r="U162" i="13"/>
  <c r="T162" i="13"/>
  <c r="N161" i="25"/>
  <c r="CQ161" i="13"/>
  <c r="BU161" i="13"/>
  <c r="BR161" i="13"/>
  <c r="BO161" i="13"/>
  <c r="BL161" i="13"/>
  <c r="BI161" i="13"/>
  <c r="BE161" i="13"/>
  <c r="BB161" i="13"/>
  <c r="AY161" i="13"/>
  <c r="AV161" i="13"/>
  <c r="AS161" i="13"/>
  <c r="AO161" i="13"/>
  <c r="AL161" i="13"/>
  <c r="AI161" i="13"/>
  <c r="AF161" i="13"/>
  <c r="AC161" i="13"/>
  <c r="W161" i="13"/>
  <c r="V161" i="13"/>
  <c r="U161" i="13"/>
  <c r="T161" i="13"/>
  <c r="N160" i="25"/>
  <c r="CQ160" i="13"/>
  <c r="BU160" i="13"/>
  <c r="BR160" i="13"/>
  <c r="BO160" i="13"/>
  <c r="BL160" i="13"/>
  <c r="BI160" i="13"/>
  <c r="BE160" i="13"/>
  <c r="BB160" i="13"/>
  <c r="AY160" i="13"/>
  <c r="AV160" i="13"/>
  <c r="AS160" i="13"/>
  <c r="AO160" i="13"/>
  <c r="AL160" i="13"/>
  <c r="AI160" i="13"/>
  <c r="AF160" i="13"/>
  <c r="AC160" i="13"/>
  <c r="W160" i="13"/>
  <c r="V160" i="13"/>
  <c r="U160" i="13"/>
  <c r="T160" i="13"/>
  <c r="N159" i="25"/>
  <c r="CQ159" i="13"/>
  <c r="BU159" i="13"/>
  <c r="BR159" i="13"/>
  <c r="BO159" i="13"/>
  <c r="BL159" i="13"/>
  <c r="BI159" i="13"/>
  <c r="BE159" i="13"/>
  <c r="BB159" i="13"/>
  <c r="AY159" i="13"/>
  <c r="AV159" i="13"/>
  <c r="AS159" i="13"/>
  <c r="AO159" i="13"/>
  <c r="AL159" i="13"/>
  <c r="AI159" i="13"/>
  <c r="AF159" i="13"/>
  <c r="AC159" i="13"/>
  <c r="W159" i="13"/>
  <c r="V159" i="13"/>
  <c r="U159" i="13"/>
  <c r="T159" i="13"/>
  <c r="N158" i="25"/>
  <c r="CQ158" i="13"/>
  <c r="BU158" i="13"/>
  <c r="BR158" i="13"/>
  <c r="BO158" i="13"/>
  <c r="BL158" i="13"/>
  <c r="BI158" i="13"/>
  <c r="BE158" i="13"/>
  <c r="BB158" i="13"/>
  <c r="AY158" i="13"/>
  <c r="AV158" i="13"/>
  <c r="AS158" i="13"/>
  <c r="AO158" i="13"/>
  <c r="AL158" i="13"/>
  <c r="AI158" i="13"/>
  <c r="AF158" i="13"/>
  <c r="AC158" i="13"/>
  <c r="W158" i="13"/>
  <c r="V158" i="13"/>
  <c r="U158" i="13"/>
  <c r="T158" i="13"/>
  <c r="N157" i="25"/>
  <c r="CQ157" i="13"/>
  <c r="BU157" i="13"/>
  <c r="BR157" i="13"/>
  <c r="BO157" i="13"/>
  <c r="BL157" i="13"/>
  <c r="BI157" i="13"/>
  <c r="BE157" i="13"/>
  <c r="BB157" i="13"/>
  <c r="AY157" i="13"/>
  <c r="AV157" i="13"/>
  <c r="AS157" i="13"/>
  <c r="AO157" i="13"/>
  <c r="AL157" i="13"/>
  <c r="AI157" i="13"/>
  <c r="AF157" i="13"/>
  <c r="AC157" i="13"/>
  <c r="W157" i="13"/>
  <c r="V157" i="13"/>
  <c r="U157" i="13"/>
  <c r="T157" i="13"/>
  <c r="N156" i="25"/>
  <c r="CQ156" i="13"/>
  <c r="BU156" i="13"/>
  <c r="BR156" i="13"/>
  <c r="BO156" i="13"/>
  <c r="BL156" i="13"/>
  <c r="BI156" i="13"/>
  <c r="BE156" i="13"/>
  <c r="BB156" i="13"/>
  <c r="AY156" i="13"/>
  <c r="AV156" i="13"/>
  <c r="AS156" i="13"/>
  <c r="AO156" i="13"/>
  <c r="AL156" i="13"/>
  <c r="AI156" i="13"/>
  <c r="AF156" i="13"/>
  <c r="AC156" i="13"/>
  <c r="W156" i="13"/>
  <c r="V156" i="13"/>
  <c r="U156" i="13"/>
  <c r="T156" i="13"/>
  <c r="N155" i="25"/>
  <c r="CQ155" i="13"/>
  <c r="BU155" i="13"/>
  <c r="BR155" i="13"/>
  <c r="BO155" i="13"/>
  <c r="BL155" i="13"/>
  <c r="BI155" i="13"/>
  <c r="BE155" i="13"/>
  <c r="BB155" i="13"/>
  <c r="AY155" i="13"/>
  <c r="AV155" i="13"/>
  <c r="AS155" i="13"/>
  <c r="AO155" i="13"/>
  <c r="AL155" i="13"/>
  <c r="AI155" i="13"/>
  <c r="AF155" i="13"/>
  <c r="AC155" i="13"/>
  <c r="W155" i="13"/>
  <c r="V155" i="13"/>
  <c r="U155" i="13"/>
  <c r="T155" i="13"/>
  <c r="N154" i="25"/>
  <c r="CQ154" i="13"/>
  <c r="BU154" i="13"/>
  <c r="BR154" i="13"/>
  <c r="BO154" i="13"/>
  <c r="BL154" i="13"/>
  <c r="BI154" i="13"/>
  <c r="BE154" i="13"/>
  <c r="BB154" i="13"/>
  <c r="AY154" i="13"/>
  <c r="AV154" i="13"/>
  <c r="AS154" i="13"/>
  <c r="AO154" i="13"/>
  <c r="AL154" i="13"/>
  <c r="AI154" i="13"/>
  <c r="AF154" i="13"/>
  <c r="AC154" i="13"/>
  <c r="W154" i="13"/>
  <c r="V154" i="13"/>
  <c r="U154" i="13"/>
  <c r="T154" i="13"/>
  <c r="N153" i="25"/>
  <c r="CQ153" i="13"/>
  <c r="BU153" i="13"/>
  <c r="BR153" i="13"/>
  <c r="BO153" i="13"/>
  <c r="BL153" i="13"/>
  <c r="BI153" i="13"/>
  <c r="BE153" i="13"/>
  <c r="BB153" i="13"/>
  <c r="AY153" i="13"/>
  <c r="AV153" i="13"/>
  <c r="AS153" i="13"/>
  <c r="AO153" i="13"/>
  <c r="AL153" i="13"/>
  <c r="AI153" i="13"/>
  <c r="AF153" i="13"/>
  <c r="AC153" i="13"/>
  <c r="W153" i="13"/>
  <c r="V153" i="13"/>
  <c r="U153" i="13"/>
  <c r="T153" i="13"/>
  <c r="N152" i="25"/>
  <c r="CQ152" i="13"/>
  <c r="BU152" i="13"/>
  <c r="BR152" i="13"/>
  <c r="BO152" i="13"/>
  <c r="BL152" i="13"/>
  <c r="BI152" i="13"/>
  <c r="BE152" i="13"/>
  <c r="BB152" i="13"/>
  <c r="AY152" i="13"/>
  <c r="AV152" i="13"/>
  <c r="AS152" i="13"/>
  <c r="AO152" i="13"/>
  <c r="AL152" i="13"/>
  <c r="AI152" i="13"/>
  <c r="AF152" i="13"/>
  <c r="AC152" i="13"/>
  <c r="W152" i="13"/>
  <c r="V152" i="13"/>
  <c r="U152" i="13"/>
  <c r="T152" i="13"/>
  <c r="N151" i="25"/>
  <c r="CQ151" i="13"/>
  <c r="BU151" i="13"/>
  <c r="BR151" i="13"/>
  <c r="BO151" i="13"/>
  <c r="BL151" i="13"/>
  <c r="BI151" i="13"/>
  <c r="BE151" i="13"/>
  <c r="BB151" i="13"/>
  <c r="AY151" i="13"/>
  <c r="AV151" i="13"/>
  <c r="AS151" i="13"/>
  <c r="AO151" i="13"/>
  <c r="AL151" i="13"/>
  <c r="AI151" i="13"/>
  <c r="AF151" i="13"/>
  <c r="AC151" i="13"/>
  <c r="W151" i="13"/>
  <c r="V151" i="13"/>
  <c r="U151" i="13"/>
  <c r="T151" i="13"/>
  <c r="N150" i="25"/>
  <c r="CQ150" i="13"/>
  <c r="BU150" i="13"/>
  <c r="BR150" i="13"/>
  <c r="BO150" i="13"/>
  <c r="BL150" i="13"/>
  <c r="BI150" i="13"/>
  <c r="BE150" i="13"/>
  <c r="BB150" i="13"/>
  <c r="AY150" i="13"/>
  <c r="AV150" i="13"/>
  <c r="AS150" i="13"/>
  <c r="AO150" i="13"/>
  <c r="AL150" i="13"/>
  <c r="AI150" i="13"/>
  <c r="AF150" i="13"/>
  <c r="AC150" i="13"/>
  <c r="W150" i="13"/>
  <c r="V150" i="13"/>
  <c r="U150" i="13"/>
  <c r="T150" i="13"/>
  <c r="N149" i="25"/>
  <c r="CQ149" i="13"/>
  <c r="BU149" i="13"/>
  <c r="BR149" i="13"/>
  <c r="BO149" i="13"/>
  <c r="BL149" i="13"/>
  <c r="BI149" i="13"/>
  <c r="BE149" i="13"/>
  <c r="BB149" i="13"/>
  <c r="AY149" i="13"/>
  <c r="AV149" i="13"/>
  <c r="AS149" i="13"/>
  <c r="AO149" i="13"/>
  <c r="AL149" i="13"/>
  <c r="AI149" i="13"/>
  <c r="AF149" i="13"/>
  <c r="AC149" i="13"/>
  <c r="W149" i="13"/>
  <c r="V149" i="13"/>
  <c r="U149" i="13"/>
  <c r="T149" i="13"/>
  <c r="N148" i="25"/>
  <c r="CQ148" i="13"/>
  <c r="BU148" i="13"/>
  <c r="BR148" i="13"/>
  <c r="BO148" i="13"/>
  <c r="BL148" i="13"/>
  <c r="BI148" i="13"/>
  <c r="BE148" i="13"/>
  <c r="BB148" i="13"/>
  <c r="AY148" i="13"/>
  <c r="AV148" i="13"/>
  <c r="AS148" i="13"/>
  <c r="AO148" i="13"/>
  <c r="AL148" i="13"/>
  <c r="AI148" i="13"/>
  <c r="AF148" i="13"/>
  <c r="AC148" i="13"/>
  <c r="W148" i="13"/>
  <c r="V148" i="13"/>
  <c r="U148" i="13"/>
  <c r="T148" i="13"/>
  <c r="N147" i="25"/>
  <c r="CQ147" i="13"/>
  <c r="BU147" i="13"/>
  <c r="BR147" i="13"/>
  <c r="BO147" i="13"/>
  <c r="BL147" i="13"/>
  <c r="BI147" i="13"/>
  <c r="BE147" i="13"/>
  <c r="BB147" i="13"/>
  <c r="AY147" i="13"/>
  <c r="AV147" i="13"/>
  <c r="AS147" i="13"/>
  <c r="AO147" i="13"/>
  <c r="AL147" i="13"/>
  <c r="AI147" i="13"/>
  <c r="AF147" i="13"/>
  <c r="AC147" i="13"/>
  <c r="W147" i="13"/>
  <c r="V147" i="13"/>
  <c r="U147" i="13"/>
  <c r="T147" i="13"/>
  <c r="N146" i="25"/>
  <c r="CQ146" i="13"/>
  <c r="BU146" i="13"/>
  <c r="BR146" i="13"/>
  <c r="BO146" i="13"/>
  <c r="BL146" i="13"/>
  <c r="BI146" i="13"/>
  <c r="BE146" i="13"/>
  <c r="BB146" i="13"/>
  <c r="AY146" i="13"/>
  <c r="AV146" i="13"/>
  <c r="AS146" i="13"/>
  <c r="AO146" i="13"/>
  <c r="AL146" i="13"/>
  <c r="AI146" i="13"/>
  <c r="AF146" i="13"/>
  <c r="AC146" i="13"/>
  <c r="W146" i="13"/>
  <c r="V146" i="13"/>
  <c r="U146" i="13"/>
  <c r="T146" i="13"/>
  <c r="N145" i="25"/>
  <c r="CQ145" i="13"/>
  <c r="BU145" i="13"/>
  <c r="BR145" i="13"/>
  <c r="BO145" i="13"/>
  <c r="BL145" i="13"/>
  <c r="BI145" i="13"/>
  <c r="BE145" i="13"/>
  <c r="BB145" i="13"/>
  <c r="AY145" i="13"/>
  <c r="AV145" i="13"/>
  <c r="AS145" i="13"/>
  <c r="AO145" i="13"/>
  <c r="AL145" i="13"/>
  <c r="AI145" i="13"/>
  <c r="AF145" i="13"/>
  <c r="AC145" i="13"/>
  <c r="W145" i="13"/>
  <c r="V145" i="13"/>
  <c r="U145" i="13"/>
  <c r="T145" i="13"/>
  <c r="N144" i="25"/>
  <c r="CQ144" i="13"/>
  <c r="BU144" i="13"/>
  <c r="BR144" i="13"/>
  <c r="BO144" i="13"/>
  <c r="BL144" i="13"/>
  <c r="BI144" i="13"/>
  <c r="BE144" i="13"/>
  <c r="BB144" i="13"/>
  <c r="AY144" i="13"/>
  <c r="AV144" i="13"/>
  <c r="AS144" i="13"/>
  <c r="AO144" i="13"/>
  <c r="AL144" i="13"/>
  <c r="AI144" i="13"/>
  <c r="AF144" i="13"/>
  <c r="AC144" i="13"/>
  <c r="W144" i="13"/>
  <c r="V144" i="13"/>
  <c r="U144" i="13"/>
  <c r="T144" i="13"/>
  <c r="N143" i="25"/>
  <c r="CQ143" i="13"/>
  <c r="BU143" i="13"/>
  <c r="BR143" i="13"/>
  <c r="BO143" i="13"/>
  <c r="BL143" i="13"/>
  <c r="BI143" i="13"/>
  <c r="BE143" i="13"/>
  <c r="BB143" i="13"/>
  <c r="AY143" i="13"/>
  <c r="AV143" i="13"/>
  <c r="AS143" i="13"/>
  <c r="AO143" i="13"/>
  <c r="AL143" i="13"/>
  <c r="AI143" i="13"/>
  <c r="AF143" i="13"/>
  <c r="AC143" i="13"/>
  <c r="W143" i="13"/>
  <c r="V143" i="13"/>
  <c r="U143" i="13"/>
  <c r="T143" i="13"/>
  <c r="N142" i="25"/>
  <c r="CQ142" i="13"/>
  <c r="BU142" i="13"/>
  <c r="BR142" i="13"/>
  <c r="BO142" i="13"/>
  <c r="BL142" i="13"/>
  <c r="BI142" i="13"/>
  <c r="BE142" i="13"/>
  <c r="BB142" i="13"/>
  <c r="AY142" i="13"/>
  <c r="AV142" i="13"/>
  <c r="AS142" i="13"/>
  <c r="AO142" i="13"/>
  <c r="AL142" i="13"/>
  <c r="AI142" i="13"/>
  <c r="AF142" i="13"/>
  <c r="AC142" i="13"/>
  <c r="W142" i="13"/>
  <c r="V142" i="13"/>
  <c r="U142" i="13"/>
  <c r="T142" i="13"/>
  <c r="N141" i="25"/>
  <c r="CQ141" i="13"/>
  <c r="BU141" i="13"/>
  <c r="BR141" i="13"/>
  <c r="BO141" i="13"/>
  <c r="BL141" i="13"/>
  <c r="BI141" i="13"/>
  <c r="BE141" i="13"/>
  <c r="BB141" i="13"/>
  <c r="AY141" i="13"/>
  <c r="AV141" i="13"/>
  <c r="AS141" i="13"/>
  <c r="AO141" i="13"/>
  <c r="AL141" i="13"/>
  <c r="AI141" i="13"/>
  <c r="AF141" i="13"/>
  <c r="AC141" i="13"/>
  <c r="W141" i="13"/>
  <c r="V141" i="13"/>
  <c r="U141" i="13"/>
  <c r="T141" i="13"/>
  <c r="N140" i="25"/>
  <c r="CQ140" i="13"/>
  <c r="BU140" i="13"/>
  <c r="BR140" i="13"/>
  <c r="BO140" i="13"/>
  <c r="BL140" i="13"/>
  <c r="BI140" i="13"/>
  <c r="BE140" i="13"/>
  <c r="BB140" i="13"/>
  <c r="AY140" i="13"/>
  <c r="AV140" i="13"/>
  <c r="AS140" i="13"/>
  <c r="AO140" i="13"/>
  <c r="AL140" i="13"/>
  <c r="AI140" i="13"/>
  <c r="AF140" i="13"/>
  <c r="AC140" i="13"/>
  <c r="W140" i="13"/>
  <c r="V140" i="13"/>
  <c r="U140" i="13"/>
  <c r="T140" i="13"/>
  <c r="N139" i="25"/>
  <c r="CQ139" i="13"/>
  <c r="BU139" i="13"/>
  <c r="BR139" i="13"/>
  <c r="BO139" i="13"/>
  <c r="BL139" i="13"/>
  <c r="BI139" i="13"/>
  <c r="BE139" i="13"/>
  <c r="BB139" i="13"/>
  <c r="AY139" i="13"/>
  <c r="AV139" i="13"/>
  <c r="AS139" i="13"/>
  <c r="AO139" i="13"/>
  <c r="AL139" i="13"/>
  <c r="AI139" i="13"/>
  <c r="AF139" i="13"/>
  <c r="AC139" i="13"/>
  <c r="W139" i="13"/>
  <c r="V139" i="13"/>
  <c r="U139" i="13"/>
  <c r="T139" i="13"/>
  <c r="N138" i="25"/>
  <c r="CQ138" i="13"/>
  <c r="BU138" i="13"/>
  <c r="BR138" i="13"/>
  <c r="BO138" i="13"/>
  <c r="BL138" i="13"/>
  <c r="BI138" i="13"/>
  <c r="BE138" i="13"/>
  <c r="BB138" i="13"/>
  <c r="AY138" i="13"/>
  <c r="AV138" i="13"/>
  <c r="AS138" i="13"/>
  <c r="AO138" i="13"/>
  <c r="AL138" i="13"/>
  <c r="AI138" i="13"/>
  <c r="AF138" i="13"/>
  <c r="AC138" i="13"/>
  <c r="W138" i="13"/>
  <c r="V138" i="13"/>
  <c r="U138" i="13"/>
  <c r="T138" i="13"/>
  <c r="N137" i="25"/>
  <c r="CQ137" i="13"/>
  <c r="BU137" i="13"/>
  <c r="BR137" i="13"/>
  <c r="BO137" i="13"/>
  <c r="BL137" i="13"/>
  <c r="BI137" i="13"/>
  <c r="BE137" i="13"/>
  <c r="BB137" i="13"/>
  <c r="AY137" i="13"/>
  <c r="AV137" i="13"/>
  <c r="AS137" i="13"/>
  <c r="AO137" i="13"/>
  <c r="AL137" i="13"/>
  <c r="AI137" i="13"/>
  <c r="AF137" i="13"/>
  <c r="AC137" i="13"/>
  <c r="W137" i="13"/>
  <c r="V137" i="13"/>
  <c r="U137" i="13"/>
  <c r="T137" i="13"/>
  <c r="N136" i="25"/>
  <c r="CQ136" i="13"/>
  <c r="BU136" i="13"/>
  <c r="BR136" i="13"/>
  <c r="BO136" i="13"/>
  <c r="BL136" i="13"/>
  <c r="BI136" i="13"/>
  <c r="BE136" i="13"/>
  <c r="BB136" i="13"/>
  <c r="AY136" i="13"/>
  <c r="AV136" i="13"/>
  <c r="AS136" i="13"/>
  <c r="AO136" i="13"/>
  <c r="AL136" i="13"/>
  <c r="AI136" i="13"/>
  <c r="AF136" i="13"/>
  <c r="AC136" i="13"/>
  <c r="W136" i="13"/>
  <c r="V136" i="13"/>
  <c r="U136" i="13"/>
  <c r="T136" i="13"/>
  <c r="N135" i="25"/>
  <c r="CQ135" i="13"/>
  <c r="BU135" i="13"/>
  <c r="BR135" i="13"/>
  <c r="BO135" i="13"/>
  <c r="BL135" i="13"/>
  <c r="BI135" i="13"/>
  <c r="BE135" i="13"/>
  <c r="BB135" i="13"/>
  <c r="AY135" i="13"/>
  <c r="AV135" i="13"/>
  <c r="AS135" i="13"/>
  <c r="AO135" i="13"/>
  <c r="AL135" i="13"/>
  <c r="AI135" i="13"/>
  <c r="AF135" i="13"/>
  <c r="AC135" i="13"/>
  <c r="W135" i="13"/>
  <c r="V135" i="13"/>
  <c r="U135" i="13"/>
  <c r="T135" i="13"/>
  <c r="N134" i="25"/>
  <c r="CQ134" i="13"/>
  <c r="BU134" i="13"/>
  <c r="BR134" i="13"/>
  <c r="BO134" i="13"/>
  <c r="BL134" i="13"/>
  <c r="BI134" i="13"/>
  <c r="BE134" i="13"/>
  <c r="BB134" i="13"/>
  <c r="AY134" i="13"/>
  <c r="AV134" i="13"/>
  <c r="AS134" i="13"/>
  <c r="AO134" i="13"/>
  <c r="AL134" i="13"/>
  <c r="AI134" i="13"/>
  <c r="AF134" i="13"/>
  <c r="AC134" i="13"/>
  <c r="W134" i="13"/>
  <c r="V134" i="13"/>
  <c r="U134" i="13"/>
  <c r="T134" i="13"/>
  <c r="N133" i="25"/>
  <c r="CQ133" i="13"/>
  <c r="BU133" i="13"/>
  <c r="BR133" i="13"/>
  <c r="BO133" i="13"/>
  <c r="BL133" i="13"/>
  <c r="BI133" i="13"/>
  <c r="BE133" i="13"/>
  <c r="BB133" i="13"/>
  <c r="AY133" i="13"/>
  <c r="AV133" i="13"/>
  <c r="AS133" i="13"/>
  <c r="AO133" i="13"/>
  <c r="AL133" i="13"/>
  <c r="AI133" i="13"/>
  <c r="AF133" i="13"/>
  <c r="AC133" i="13"/>
  <c r="W133" i="13"/>
  <c r="V133" i="13"/>
  <c r="U133" i="13"/>
  <c r="T133" i="13"/>
  <c r="N132" i="25"/>
  <c r="CQ132" i="13"/>
  <c r="BU132" i="13"/>
  <c r="BR132" i="13"/>
  <c r="BO132" i="13"/>
  <c r="BL132" i="13"/>
  <c r="BI132" i="13"/>
  <c r="BE132" i="13"/>
  <c r="BB132" i="13"/>
  <c r="AY132" i="13"/>
  <c r="AV132" i="13"/>
  <c r="AS132" i="13"/>
  <c r="AO132" i="13"/>
  <c r="AL132" i="13"/>
  <c r="AI132" i="13"/>
  <c r="AF132" i="13"/>
  <c r="AC132" i="13"/>
  <c r="W132" i="13"/>
  <c r="V132" i="13"/>
  <c r="U132" i="13"/>
  <c r="T132" i="13"/>
  <c r="N131" i="25"/>
  <c r="CQ131" i="13"/>
  <c r="BU131" i="13"/>
  <c r="BR131" i="13"/>
  <c r="BO131" i="13"/>
  <c r="BL131" i="13"/>
  <c r="BI131" i="13"/>
  <c r="BE131" i="13"/>
  <c r="BB131" i="13"/>
  <c r="AY131" i="13"/>
  <c r="AV131" i="13"/>
  <c r="AS131" i="13"/>
  <c r="AO131" i="13"/>
  <c r="AL131" i="13"/>
  <c r="AI131" i="13"/>
  <c r="AF131" i="13"/>
  <c r="AC131" i="13"/>
  <c r="W131" i="13"/>
  <c r="V131" i="13"/>
  <c r="U131" i="13"/>
  <c r="T131" i="13"/>
  <c r="N130" i="25"/>
  <c r="CQ130" i="13"/>
  <c r="BU130" i="13"/>
  <c r="BR130" i="13"/>
  <c r="BO130" i="13"/>
  <c r="BL130" i="13"/>
  <c r="BI130" i="13"/>
  <c r="BE130" i="13"/>
  <c r="BB130" i="13"/>
  <c r="AY130" i="13"/>
  <c r="AV130" i="13"/>
  <c r="AS130" i="13"/>
  <c r="AO130" i="13"/>
  <c r="AL130" i="13"/>
  <c r="AI130" i="13"/>
  <c r="AF130" i="13"/>
  <c r="AC130" i="13"/>
  <c r="W130" i="13"/>
  <c r="V130" i="13"/>
  <c r="U130" i="13"/>
  <c r="T130" i="13"/>
  <c r="N129" i="25"/>
  <c r="CQ129" i="13"/>
  <c r="BU129" i="13"/>
  <c r="BR129" i="13"/>
  <c r="BO129" i="13"/>
  <c r="BL129" i="13"/>
  <c r="BI129" i="13"/>
  <c r="BE129" i="13"/>
  <c r="BB129" i="13"/>
  <c r="AY129" i="13"/>
  <c r="AV129" i="13"/>
  <c r="AS129" i="13"/>
  <c r="AO129" i="13"/>
  <c r="AL129" i="13"/>
  <c r="AI129" i="13"/>
  <c r="AF129" i="13"/>
  <c r="AC129" i="13"/>
  <c r="W129" i="13"/>
  <c r="V129" i="13"/>
  <c r="U129" i="13"/>
  <c r="T129" i="13"/>
  <c r="N128" i="25"/>
  <c r="CQ128" i="13"/>
  <c r="BU128" i="13"/>
  <c r="BR128" i="13"/>
  <c r="BO128" i="13"/>
  <c r="BL128" i="13"/>
  <c r="BI128" i="13"/>
  <c r="BE128" i="13"/>
  <c r="BB128" i="13"/>
  <c r="AY128" i="13"/>
  <c r="AV128" i="13"/>
  <c r="AS128" i="13"/>
  <c r="AO128" i="13"/>
  <c r="AL128" i="13"/>
  <c r="AI128" i="13"/>
  <c r="AF128" i="13"/>
  <c r="AC128" i="13"/>
  <c r="W128" i="13"/>
  <c r="V128" i="13"/>
  <c r="U128" i="13"/>
  <c r="T128" i="13"/>
  <c r="N127" i="25"/>
  <c r="CQ127" i="13"/>
  <c r="BU127" i="13"/>
  <c r="BR127" i="13"/>
  <c r="BO127" i="13"/>
  <c r="BL127" i="13"/>
  <c r="BI127" i="13"/>
  <c r="BE127" i="13"/>
  <c r="BB127" i="13"/>
  <c r="AY127" i="13"/>
  <c r="AV127" i="13"/>
  <c r="AS127" i="13"/>
  <c r="AO127" i="13"/>
  <c r="AL127" i="13"/>
  <c r="AI127" i="13"/>
  <c r="AF127" i="13"/>
  <c r="AC127" i="13"/>
  <c r="W127" i="13"/>
  <c r="V127" i="13"/>
  <c r="U127" i="13"/>
  <c r="T127" i="13"/>
  <c r="CQ126" i="13"/>
  <c r="BU126" i="13"/>
  <c r="BR126" i="13"/>
  <c r="BO126" i="13"/>
  <c r="BL126" i="13"/>
  <c r="BI126" i="13"/>
  <c r="BE126" i="13"/>
  <c r="BB126" i="13"/>
  <c r="AY126" i="13"/>
  <c r="AV126" i="13"/>
  <c r="AS126" i="13"/>
  <c r="AO126" i="13"/>
  <c r="AL126" i="13"/>
  <c r="AI126" i="13"/>
  <c r="AF126" i="13"/>
  <c r="AC126" i="13"/>
  <c r="U126" i="13"/>
  <c r="T126" i="13"/>
  <c r="N125" i="25"/>
  <c r="CQ125" i="13"/>
  <c r="BU125" i="13"/>
  <c r="BR125" i="13"/>
  <c r="BO125" i="13"/>
  <c r="BL125" i="13"/>
  <c r="BI125" i="13"/>
  <c r="BE125" i="13"/>
  <c r="BB125" i="13"/>
  <c r="AY125" i="13"/>
  <c r="AV125" i="13"/>
  <c r="AS125" i="13"/>
  <c r="AO125" i="13"/>
  <c r="AL125" i="13"/>
  <c r="AI125" i="13"/>
  <c r="AF125" i="13"/>
  <c r="AC125" i="13"/>
  <c r="W125" i="13"/>
  <c r="V125" i="13"/>
  <c r="U125" i="13"/>
  <c r="T125" i="13"/>
  <c r="N124" i="25"/>
  <c r="CQ124" i="13"/>
  <c r="BU124" i="13"/>
  <c r="BR124" i="13"/>
  <c r="BO124" i="13"/>
  <c r="BL124" i="13"/>
  <c r="BI124" i="13"/>
  <c r="BE124" i="13"/>
  <c r="BB124" i="13"/>
  <c r="AY124" i="13"/>
  <c r="AV124" i="13"/>
  <c r="AS124" i="13"/>
  <c r="AO124" i="13"/>
  <c r="AL124" i="13"/>
  <c r="AI124" i="13"/>
  <c r="AF124" i="13"/>
  <c r="AC124" i="13"/>
  <c r="W124" i="13"/>
  <c r="V124" i="13"/>
  <c r="U124" i="13"/>
  <c r="T124" i="13"/>
  <c r="N123" i="25"/>
  <c r="CQ123" i="13"/>
  <c r="BU123" i="13"/>
  <c r="BR123" i="13"/>
  <c r="BO123" i="13"/>
  <c r="BL123" i="13"/>
  <c r="BI123" i="13"/>
  <c r="BE123" i="13"/>
  <c r="BB123" i="13"/>
  <c r="AY123" i="13"/>
  <c r="AV123" i="13"/>
  <c r="AS123" i="13"/>
  <c r="AO123" i="13"/>
  <c r="AL123" i="13"/>
  <c r="AI123" i="13"/>
  <c r="AF123" i="13"/>
  <c r="AC123" i="13"/>
  <c r="W123" i="13"/>
  <c r="V123" i="13"/>
  <c r="U123" i="13"/>
  <c r="T123" i="13"/>
  <c r="N122" i="25"/>
  <c r="CQ122" i="13"/>
  <c r="BU122" i="13"/>
  <c r="BR122" i="13"/>
  <c r="BO122" i="13"/>
  <c r="BL122" i="13"/>
  <c r="BI122" i="13"/>
  <c r="BE122" i="13"/>
  <c r="BB122" i="13"/>
  <c r="AY122" i="13"/>
  <c r="AV122" i="13"/>
  <c r="AS122" i="13"/>
  <c r="AO122" i="13"/>
  <c r="AL122" i="13"/>
  <c r="AI122" i="13"/>
  <c r="AF122" i="13"/>
  <c r="AC122" i="13"/>
  <c r="W122" i="13"/>
  <c r="V122" i="13"/>
  <c r="U122" i="13"/>
  <c r="T122" i="13"/>
  <c r="N121" i="25"/>
  <c r="CQ121" i="13"/>
  <c r="BU121" i="13"/>
  <c r="BR121" i="13"/>
  <c r="BO121" i="13"/>
  <c r="BL121" i="13"/>
  <c r="BI121" i="13"/>
  <c r="BE121" i="13"/>
  <c r="BB121" i="13"/>
  <c r="AY121" i="13"/>
  <c r="AV121" i="13"/>
  <c r="AS121" i="13"/>
  <c r="AO121" i="13"/>
  <c r="AL121" i="13"/>
  <c r="AI121" i="13"/>
  <c r="AF121" i="13"/>
  <c r="AC121" i="13"/>
  <c r="W121" i="13"/>
  <c r="V121" i="13"/>
  <c r="U121" i="13"/>
  <c r="T121" i="13"/>
  <c r="N120" i="25"/>
  <c r="CQ120" i="13"/>
  <c r="BU120" i="13"/>
  <c r="BR120" i="13"/>
  <c r="BO120" i="13"/>
  <c r="BL120" i="13"/>
  <c r="BI120" i="13"/>
  <c r="BE120" i="13"/>
  <c r="BB120" i="13"/>
  <c r="AY120" i="13"/>
  <c r="AV120" i="13"/>
  <c r="AS120" i="13"/>
  <c r="AO120" i="13"/>
  <c r="AL120" i="13"/>
  <c r="AI120" i="13"/>
  <c r="AF120" i="13"/>
  <c r="AC120" i="13"/>
  <c r="W120" i="13"/>
  <c r="V120" i="13"/>
  <c r="U120" i="13"/>
  <c r="T120" i="13"/>
  <c r="N119" i="25"/>
  <c r="CQ119" i="13"/>
  <c r="BU119" i="13"/>
  <c r="BR119" i="13"/>
  <c r="BO119" i="13"/>
  <c r="BL119" i="13"/>
  <c r="BI119" i="13"/>
  <c r="BE119" i="13"/>
  <c r="BB119" i="13"/>
  <c r="AY119" i="13"/>
  <c r="AV119" i="13"/>
  <c r="AS119" i="13"/>
  <c r="AO119" i="13"/>
  <c r="AL119" i="13"/>
  <c r="AI119" i="13"/>
  <c r="AF119" i="13"/>
  <c r="AC119" i="13"/>
  <c r="W119" i="13"/>
  <c r="V119" i="13"/>
  <c r="U119" i="13"/>
  <c r="T119" i="13"/>
  <c r="N118" i="25"/>
  <c r="CQ118" i="13"/>
  <c r="BU118" i="13"/>
  <c r="BR118" i="13"/>
  <c r="BO118" i="13"/>
  <c r="BL118" i="13"/>
  <c r="BI118" i="13"/>
  <c r="BE118" i="13"/>
  <c r="BB118" i="13"/>
  <c r="AY118" i="13"/>
  <c r="AV118" i="13"/>
  <c r="AS118" i="13"/>
  <c r="AO118" i="13"/>
  <c r="AL118" i="13"/>
  <c r="AI118" i="13"/>
  <c r="AF118" i="13"/>
  <c r="AC118" i="13"/>
  <c r="W118" i="13"/>
  <c r="V118" i="13"/>
  <c r="U118" i="13"/>
  <c r="T118" i="13"/>
  <c r="N117" i="25"/>
  <c r="CQ117" i="13"/>
  <c r="BU117" i="13"/>
  <c r="BR117" i="13"/>
  <c r="BO117" i="13"/>
  <c r="BL117" i="13"/>
  <c r="BI117" i="13"/>
  <c r="BE117" i="13"/>
  <c r="BB117" i="13"/>
  <c r="AY117" i="13"/>
  <c r="AV117" i="13"/>
  <c r="AS117" i="13"/>
  <c r="AO117" i="13"/>
  <c r="AL117" i="13"/>
  <c r="AI117" i="13"/>
  <c r="AF117" i="13"/>
  <c r="AC117" i="13"/>
  <c r="W117" i="13"/>
  <c r="V117" i="13"/>
  <c r="U117" i="13"/>
  <c r="T117" i="13"/>
  <c r="N116" i="25"/>
  <c r="CQ116" i="13"/>
  <c r="BU116" i="13"/>
  <c r="BR116" i="13"/>
  <c r="BO116" i="13"/>
  <c r="BL116" i="13"/>
  <c r="BI116" i="13"/>
  <c r="BE116" i="13"/>
  <c r="BB116" i="13"/>
  <c r="AY116" i="13"/>
  <c r="AV116" i="13"/>
  <c r="AS116" i="13"/>
  <c r="AO116" i="13"/>
  <c r="AL116" i="13"/>
  <c r="AI116" i="13"/>
  <c r="AF116" i="13"/>
  <c r="AC116" i="13"/>
  <c r="W116" i="13"/>
  <c r="V116" i="13"/>
  <c r="U116" i="13"/>
  <c r="T116" i="13"/>
  <c r="N115" i="25"/>
  <c r="CQ115" i="13"/>
  <c r="BU115" i="13"/>
  <c r="BR115" i="13"/>
  <c r="BO115" i="13"/>
  <c r="BL115" i="13"/>
  <c r="BI115" i="13"/>
  <c r="BE115" i="13"/>
  <c r="BB115" i="13"/>
  <c r="AY115" i="13"/>
  <c r="AV115" i="13"/>
  <c r="AS115" i="13"/>
  <c r="AO115" i="13"/>
  <c r="AL115" i="13"/>
  <c r="AI115" i="13"/>
  <c r="AF115" i="13"/>
  <c r="AC115" i="13"/>
  <c r="W115" i="13"/>
  <c r="V115" i="13"/>
  <c r="U115" i="13"/>
  <c r="T115" i="13"/>
  <c r="N114" i="25"/>
  <c r="CQ114" i="13"/>
  <c r="BU114" i="13"/>
  <c r="BR114" i="13"/>
  <c r="BO114" i="13"/>
  <c r="BL114" i="13"/>
  <c r="BI114" i="13"/>
  <c r="BE114" i="13"/>
  <c r="BB114" i="13"/>
  <c r="AY114" i="13"/>
  <c r="AV114" i="13"/>
  <c r="AS114" i="13"/>
  <c r="AO114" i="13"/>
  <c r="AL114" i="13"/>
  <c r="AI114" i="13"/>
  <c r="AF114" i="13"/>
  <c r="AC114" i="13"/>
  <c r="W114" i="13"/>
  <c r="V114" i="13"/>
  <c r="U114" i="13"/>
  <c r="T114" i="13"/>
  <c r="N113" i="25"/>
  <c r="CQ113" i="13"/>
  <c r="BU113" i="13"/>
  <c r="BR113" i="13"/>
  <c r="BO113" i="13"/>
  <c r="BL113" i="13"/>
  <c r="BI113" i="13"/>
  <c r="BE113" i="13"/>
  <c r="BB113" i="13"/>
  <c r="AY113" i="13"/>
  <c r="AV113" i="13"/>
  <c r="AS113" i="13"/>
  <c r="AO113" i="13"/>
  <c r="AL113" i="13"/>
  <c r="AI113" i="13"/>
  <c r="AF113" i="13"/>
  <c r="AC113" i="13"/>
  <c r="W113" i="13"/>
  <c r="V113" i="13"/>
  <c r="U113" i="13"/>
  <c r="T113" i="13"/>
  <c r="N112" i="25"/>
  <c r="CQ112" i="13"/>
  <c r="BU112" i="13"/>
  <c r="BR112" i="13"/>
  <c r="BO112" i="13"/>
  <c r="BL112" i="13"/>
  <c r="BI112" i="13"/>
  <c r="BE112" i="13"/>
  <c r="BB112" i="13"/>
  <c r="AY112" i="13"/>
  <c r="AV112" i="13"/>
  <c r="AS112" i="13"/>
  <c r="AO112" i="13"/>
  <c r="AL112" i="13"/>
  <c r="AI112" i="13"/>
  <c r="AF112" i="13"/>
  <c r="AC112" i="13"/>
  <c r="W112" i="13"/>
  <c r="V112" i="13"/>
  <c r="U112" i="13"/>
  <c r="T112" i="13"/>
  <c r="N111" i="25"/>
  <c r="CQ111" i="13"/>
  <c r="BU111" i="13"/>
  <c r="BR111" i="13"/>
  <c r="BO111" i="13"/>
  <c r="BL111" i="13"/>
  <c r="BI111" i="13"/>
  <c r="BE111" i="13"/>
  <c r="BB111" i="13"/>
  <c r="AY111" i="13"/>
  <c r="AV111" i="13"/>
  <c r="AS111" i="13"/>
  <c r="AO111" i="13"/>
  <c r="AL111" i="13"/>
  <c r="AI111" i="13"/>
  <c r="AF111" i="13"/>
  <c r="AC111" i="13"/>
  <c r="W111" i="13"/>
  <c r="V111" i="13"/>
  <c r="U111" i="13"/>
  <c r="T111" i="13"/>
  <c r="N110" i="25"/>
  <c r="CQ110" i="13"/>
  <c r="BU110" i="13"/>
  <c r="BR110" i="13"/>
  <c r="BO110" i="13"/>
  <c r="BL110" i="13"/>
  <c r="BI110" i="13"/>
  <c r="BE110" i="13"/>
  <c r="BB110" i="13"/>
  <c r="AY110" i="13"/>
  <c r="AV110" i="13"/>
  <c r="AS110" i="13"/>
  <c r="AO110" i="13"/>
  <c r="AL110" i="13"/>
  <c r="AI110" i="13"/>
  <c r="AF110" i="13"/>
  <c r="AC110" i="13"/>
  <c r="W110" i="13"/>
  <c r="V110" i="13"/>
  <c r="U110" i="13"/>
  <c r="T110" i="13"/>
  <c r="N109" i="25"/>
  <c r="CQ109" i="13"/>
  <c r="BU109" i="13"/>
  <c r="BR109" i="13"/>
  <c r="BO109" i="13"/>
  <c r="BL109" i="13"/>
  <c r="BI109" i="13"/>
  <c r="BE109" i="13"/>
  <c r="BB109" i="13"/>
  <c r="AY109" i="13"/>
  <c r="AV109" i="13"/>
  <c r="AS109" i="13"/>
  <c r="AO109" i="13"/>
  <c r="AL109" i="13"/>
  <c r="AI109" i="13"/>
  <c r="AF109" i="13"/>
  <c r="AC109" i="13"/>
  <c r="W109" i="13"/>
  <c r="V109" i="13"/>
  <c r="U109" i="13"/>
  <c r="T109" i="13"/>
  <c r="N108" i="25"/>
  <c r="CQ108" i="13"/>
  <c r="BU108" i="13"/>
  <c r="BR108" i="13"/>
  <c r="BO108" i="13"/>
  <c r="BL108" i="13"/>
  <c r="BI108" i="13"/>
  <c r="BE108" i="13"/>
  <c r="BB108" i="13"/>
  <c r="AY108" i="13"/>
  <c r="AV108" i="13"/>
  <c r="AS108" i="13"/>
  <c r="AO108" i="13"/>
  <c r="AL108" i="13"/>
  <c r="AI108" i="13"/>
  <c r="AF108" i="13"/>
  <c r="AC108" i="13"/>
  <c r="W108" i="13"/>
  <c r="V108" i="13"/>
  <c r="U108" i="13"/>
  <c r="T108" i="13"/>
  <c r="N107" i="25"/>
  <c r="CQ107" i="13"/>
  <c r="BU107" i="13"/>
  <c r="BR107" i="13"/>
  <c r="BO107" i="13"/>
  <c r="BL107" i="13"/>
  <c r="BI107" i="13"/>
  <c r="BE107" i="13"/>
  <c r="BB107" i="13"/>
  <c r="AY107" i="13"/>
  <c r="AV107" i="13"/>
  <c r="AS107" i="13"/>
  <c r="AO107" i="13"/>
  <c r="AL107" i="13"/>
  <c r="AI107" i="13"/>
  <c r="AF107" i="13"/>
  <c r="AC107" i="13"/>
  <c r="W107" i="13"/>
  <c r="V107" i="13"/>
  <c r="U107" i="13"/>
  <c r="T107" i="13"/>
  <c r="N106" i="25"/>
  <c r="CQ106" i="13"/>
  <c r="BU106" i="13"/>
  <c r="BR106" i="13"/>
  <c r="BO106" i="13"/>
  <c r="BL106" i="13"/>
  <c r="BI106" i="13"/>
  <c r="BE106" i="13"/>
  <c r="BB106" i="13"/>
  <c r="AY106" i="13"/>
  <c r="AV106" i="13"/>
  <c r="AS106" i="13"/>
  <c r="AO106" i="13"/>
  <c r="AL106" i="13"/>
  <c r="AI106" i="13"/>
  <c r="AF106" i="13"/>
  <c r="AC106" i="13"/>
  <c r="W106" i="13"/>
  <c r="V106" i="13"/>
  <c r="U106" i="13"/>
  <c r="T106" i="13"/>
  <c r="N105" i="25"/>
  <c r="CQ105" i="13"/>
  <c r="BU105" i="13"/>
  <c r="BR105" i="13"/>
  <c r="BO105" i="13"/>
  <c r="BL105" i="13"/>
  <c r="BI105" i="13"/>
  <c r="BE105" i="13"/>
  <c r="BB105" i="13"/>
  <c r="AY105" i="13"/>
  <c r="AV105" i="13"/>
  <c r="AS105" i="13"/>
  <c r="AO105" i="13"/>
  <c r="AL105" i="13"/>
  <c r="AI105" i="13"/>
  <c r="AF105" i="13"/>
  <c r="AC105" i="13"/>
  <c r="W105" i="13"/>
  <c r="V105" i="13"/>
  <c r="U105" i="13"/>
  <c r="T105" i="13"/>
  <c r="N104" i="25"/>
  <c r="CQ104" i="13"/>
  <c r="BU104" i="13"/>
  <c r="BR104" i="13"/>
  <c r="BO104" i="13"/>
  <c r="BL104" i="13"/>
  <c r="BI104" i="13"/>
  <c r="BE104" i="13"/>
  <c r="BB104" i="13"/>
  <c r="AY104" i="13"/>
  <c r="AV104" i="13"/>
  <c r="AS104" i="13"/>
  <c r="AO104" i="13"/>
  <c r="AL104" i="13"/>
  <c r="AI104" i="13"/>
  <c r="AF104" i="13"/>
  <c r="AC104" i="13"/>
  <c r="W104" i="13"/>
  <c r="V104" i="13"/>
  <c r="U104" i="13"/>
  <c r="T104" i="13"/>
  <c r="N103" i="25"/>
  <c r="CQ103" i="13"/>
  <c r="BU103" i="13"/>
  <c r="BR103" i="13"/>
  <c r="BO103" i="13"/>
  <c r="BL103" i="13"/>
  <c r="BI103" i="13"/>
  <c r="BE103" i="13"/>
  <c r="BB103" i="13"/>
  <c r="AY103" i="13"/>
  <c r="AV103" i="13"/>
  <c r="AS103" i="13"/>
  <c r="AO103" i="13"/>
  <c r="AL103" i="13"/>
  <c r="AI103" i="13"/>
  <c r="AF103" i="13"/>
  <c r="AC103" i="13"/>
  <c r="W103" i="13"/>
  <c r="V103" i="13"/>
  <c r="U103" i="13"/>
  <c r="T103" i="13"/>
  <c r="N102" i="25"/>
  <c r="CQ102" i="13"/>
  <c r="BU102" i="13"/>
  <c r="BR102" i="13"/>
  <c r="BO102" i="13"/>
  <c r="BL102" i="13"/>
  <c r="BI102" i="13"/>
  <c r="BE102" i="13"/>
  <c r="BB102" i="13"/>
  <c r="AY102" i="13"/>
  <c r="AV102" i="13"/>
  <c r="AS102" i="13"/>
  <c r="AO102" i="13"/>
  <c r="AL102" i="13"/>
  <c r="AI102" i="13"/>
  <c r="AF102" i="13"/>
  <c r="AC102" i="13"/>
  <c r="W102" i="13"/>
  <c r="V102" i="13"/>
  <c r="U102" i="13"/>
  <c r="T102" i="13"/>
  <c r="N101" i="25"/>
  <c r="CQ101" i="13"/>
  <c r="BU101" i="13"/>
  <c r="BR101" i="13"/>
  <c r="BO101" i="13"/>
  <c r="BL101" i="13"/>
  <c r="BI101" i="13"/>
  <c r="BE101" i="13"/>
  <c r="BB101" i="13"/>
  <c r="AY101" i="13"/>
  <c r="AV101" i="13"/>
  <c r="AS101" i="13"/>
  <c r="AO101" i="13"/>
  <c r="AL101" i="13"/>
  <c r="AI101" i="13"/>
  <c r="AF101" i="13"/>
  <c r="AC101" i="13"/>
  <c r="U101" i="13"/>
  <c r="T101" i="13"/>
  <c r="CQ100" i="13"/>
  <c r="BU100" i="13"/>
  <c r="BR100" i="13"/>
  <c r="BO100" i="13"/>
  <c r="BL100" i="13"/>
  <c r="BI100" i="13"/>
  <c r="BE100" i="13"/>
  <c r="BB100" i="13"/>
  <c r="AY100" i="13"/>
  <c r="AV100" i="13"/>
  <c r="AS100" i="13"/>
  <c r="AO100" i="13"/>
  <c r="AL100" i="13"/>
  <c r="AI100" i="13"/>
  <c r="AF100" i="13"/>
  <c r="AC100" i="13"/>
  <c r="U100" i="13"/>
  <c r="T100" i="13"/>
  <c r="CQ99" i="13"/>
  <c r="BU99" i="13"/>
  <c r="BR99" i="13"/>
  <c r="BO99" i="13"/>
  <c r="BL99" i="13"/>
  <c r="BI99" i="13"/>
  <c r="BE99" i="13"/>
  <c r="BB99" i="13"/>
  <c r="AY99" i="13"/>
  <c r="AV99" i="13"/>
  <c r="AS99" i="13"/>
  <c r="AO99" i="13"/>
  <c r="AL99" i="13"/>
  <c r="AI99" i="13"/>
  <c r="AF99" i="13"/>
  <c r="AC99" i="13"/>
  <c r="U99" i="13"/>
  <c r="T99" i="13"/>
  <c r="CQ98" i="13"/>
  <c r="BU98" i="13"/>
  <c r="BR98" i="13"/>
  <c r="BO98" i="13"/>
  <c r="BL98" i="13"/>
  <c r="BI98" i="13"/>
  <c r="BE98" i="13"/>
  <c r="BB98" i="13"/>
  <c r="AY98" i="13"/>
  <c r="AV98" i="13"/>
  <c r="AS98" i="13"/>
  <c r="AO98" i="13"/>
  <c r="AL98" i="13"/>
  <c r="AI98" i="13"/>
  <c r="AF98" i="13"/>
  <c r="AC98" i="13"/>
  <c r="U98" i="13"/>
  <c r="T98" i="13"/>
  <c r="CQ97" i="13"/>
  <c r="BU97" i="13"/>
  <c r="BR97" i="13"/>
  <c r="BO97" i="13"/>
  <c r="BL97" i="13"/>
  <c r="BI97" i="13"/>
  <c r="BE97" i="13"/>
  <c r="BB97" i="13"/>
  <c r="AY97" i="13"/>
  <c r="AV97" i="13"/>
  <c r="AS97" i="13"/>
  <c r="AO97" i="13"/>
  <c r="AL97" i="13"/>
  <c r="AI97" i="13"/>
  <c r="AF97" i="13"/>
  <c r="AC97" i="13"/>
  <c r="U97" i="13"/>
  <c r="T97" i="13"/>
  <c r="CQ96" i="13"/>
  <c r="BU96" i="13"/>
  <c r="BR96" i="13"/>
  <c r="BO96" i="13"/>
  <c r="BL96" i="13"/>
  <c r="BI96" i="13"/>
  <c r="BE96" i="13"/>
  <c r="BB96" i="13"/>
  <c r="AY96" i="13"/>
  <c r="AV96" i="13"/>
  <c r="AS96" i="13"/>
  <c r="AO96" i="13"/>
  <c r="AL96" i="13"/>
  <c r="AI96" i="13"/>
  <c r="AF96" i="13"/>
  <c r="AC96" i="13"/>
  <c r="U96" i="13"/>
  <c r="T96" i="13"/>
  <c r="CQ95" i="13"/>
  <c r="BU95" i="13"/>
  <c r="BR95" i="13"/>
  <c r="BO95" i="13"/>
  <c r="BL95" i="13"/>
  <c r="BI95" i="13"/>
  <c r="BE95" i="13"/>
  <c r="BB95" i="13"/>
  <c r="AY95" i="13"/>
  <c r="AV95" i="13"/>
  <c r="AS95" i="13"/>
  <c r="AO95" i="13"/>
  <c r="AL95" i="13"/>
  <c r="AI95" i="13"/>
  <c r="AF95" i="13"/>
  <c r="AC95" i="13"/>
  <c r="U95" i="13"/>
  <c r="T95" i="13"/>
  <c r="CQ94" i="13"/>
  <c r="BU94" i="13"/>
  <c r="BR94" i="13"/>
  <c r="BO94" i="13"/>
  <c r="BL94" i="13"/>
  <c r="BI94" i="13"/>
  <c r="BE94" i="13"/>
  <c r="BB94" i="13"/>
  <c r="AY94" i="13"/>
  <c r="AV94" i="13"/>
  <c r="AS94" i="13"/>
  <c r="AO94" i="13"/>
  <c r="AL94" i="13"/>
  <c r="AI94" i="13"/>
  <c r="AF94" i="13"/>
  <c r="AC94" i="13"/>
  <c r="U94" i="13"/>
  <c r="T94" i="13"/>
  <c r="CQ93" i="13"/>
  <c r="BU93" i="13"/>
  <c r="BR93" i="13"/>
  <c r="BO93" i="13"/>
  <c r="BL93" i="13"/>
  <c r="BI93" i="13"/>
  <c r="BE93" i="13"/>
  <c r="BB93" i="13"/>
  <c r="AY93" i="13"/>
  <c r="AV93" i="13"/>
  <c r="AS93" i="13"/>
  <c r="AO93" i="13"/>
  <c r="AL93" i="13"/>
  <c r="AI93" i="13"/>
  <c r="AF93" i="13"/>
  <c r="AC93" i="13"/>
  <c r="U93" i="13"/>
  <c r="T93" i="13"/>
  <c r="CQ92" i="13"/>
  <c r="BU92" i="13"/>
  <c r="BR92" i="13"/>
  <c r="BO92" i="13"/>
  <c r="BL92" i="13"/>
  <c r="BI92" i="13"/>
  <c r="BE92" i="13"/>
  <c r="BB92" i="13"/>
  <c r="AY92" i="13"/>
  <c r="AV92" i="13"/>
  <c r="AS92" i="13"/>
  <c r="AO92" i="13"/>
  <c r="AL92" i="13"/>
  <c r="AI92" i="13"/>
  <c r="AF92" i="13"/>
  <c r="AC92" i="13"/>
  <c r="U92" i="13"/>
  <c r="T92" i="13"/>
  <c r="CQ91" i="13"/>
  <c r="BU91" i="13"/>
  <c r="BR91" i="13"/>
  <c r="BO91" i="13"/>
  <c r="BL91" i="13"/>
  <c r="BI91" i="13"/>
  <c r="BE91" i="13"/>
  <c r="BB91" i="13"/>
  <c r="AY91" i="13"/>
  <c r="AV91" i="13"/>
  <c r="AS91" i="13"/>
  <c r="AO91" i="13"/>
  <c r="AL91" i="13"/>
  <c r="AI91" i="13"/>
  <c r="AF91" i="13"/>
  <c r="AC91" i="13"/>
  <c r="U91" i="13"/>
  <c r="T91" i="13"/>
  <c r="CQ90" i="13"/>
  <c r="BU90" i="13"/>
  <c r="BR90" i="13"/>
  <c r="BO90" i="13"/>
  <c r="BL90" i="13"/>
  <c r="BI90" i="13"/>
  <c r="BE90" i="13"/>
  <c r="BB90" i="13"/>
  <c r="AY90" i="13"/>
  <c r="AV90" i="13"/>
  <c r="AS90" i="13"/>
  <c r="AO90" i="13"/>
  <c r="AL90" i="13"/>
  <c r="AI90" i="13"/>
  <c r="AF90" i="13"/>
  <c r="AC90" i="13"/>
  <c r="U90" i="13"/>
  <c r="T90" i="13"/>
  <c r="CQ89" i="13"/>
  <c r="BU89" i="13"/>
  <c r="BR89" i="13"/>
  <c r="BO89" i="13"/>
  <c r="BL89" i="13"/>
  <c r="BI89" i="13"/>
  <c r="BE89" i="13"/>
  <c r="BB89" i="13"/>
  <c r="AY89" i="13"/>
  <c r="AV89" i="13"/>
  <c r="AS89" i="13"/>
  <c r="AO89" i="13"/>
  <c r="AL89" i="13"/>
  <c r="AI89" i="13"/>
  <c r="AF89" i="13"/>
  <c r="AC89" i="13"/>
  <c r="U89" i="13"/>
  <c r="T89" i="13"/>
  <c r="CQ88" i="13"/>
  <c r="BU88" i="13"/>
  <c r="BR88" i="13"/>
  <c r="BO88" i="13"/>
  <c r="BL88" i="13"/>
  <c r="BI88" i="13"/>
  <c r="BE88" i="13"/>
  <c r="BB88" i="13"/>
  <c r="AY88" i="13"/>
  <c r="AV88" i="13"/>
  <c r="AS88" i="13"/>
  <c r="AO88" i="13"/>
  <c r="AL88" i="13"/>
  <c r="AI88" i="13"/>
  <c r="AF88" i="13"/>
  <c r="AC88" i="13"/>
  <c r="U88" i="13"/>
  <c r="T88" i="13"/>
  <c r="CQ87" i="13"/>
  <c r="BU87" i="13"/>
  <c r="BR87" i="13"/>
  <c r="BO87" i="13"/>
  <c r="BL87" i="13"/>
  <c r="BI87" i="13"/>
  <c r="BE87" i="13"/>
  <c r="BB87" i="13"/>
  <c r="AY87" i="13"/>
  <c r="AV87" i="13"/>
  <c r="AS87" i="13"/>
  <c r="AO87" i="13"/>
  <c r="AL87" i="13"/>
  <c r="AI87" i="13"/>
  <c r="AF87" i="13"/>
  <c r="AC87" i="13"/>
  <c r="U87" i="13"/>
  <c r="T87" i="13"/>
  <c r="CQ86" i="13"/>
  <c r="BU86" i="13"/>
  <c r="BR86" i="13"/>
  <c r="BO86" i="13"/>
  <c r="BL86" i="13"/>
  <c r="BI86" i="13"/>
  <c r="BE86" i="13"/>
  <c r="BB86" i="13"/>
  <c r="AY86" i="13"/>
  <c r="AV86" i="13"/>
  <c r="AS86" i="13"/>
  <c r="AO86" i="13"/>
  <c r="AL86" i="13"/>
  <c r="AI86" i="13"/>
  <c r="AF86" i="13"/>
  <c r="AC86" i="13"/>
  <c r="U86" i="13"/>
  <c r="T86" i="13"/>
  <c r="CQ85" i="13"/>
  <c r="BU85" i="13"/>
  <c r="BR85" i="13"/>
  <c r="BO85" i="13"/>
  <c r="BL85" i="13"/>
  <c r="BI85" i="13"/>
  <c r="BE85" i="13"/>
  <c r="BB85" i="13"/>
  <c r="AY85" i="13"/>
  <c r="AV85" i="13"/>
  <c r="AS85" i="13"/>
  <c r="AO85" i="13"/>
  <c r="AL85" i="13"/>
  <c r="AI85" i="13"/>
  <c r="AF85" i="13"/>
  <c r="AC85" i="13"/>
  <c r="U85" i="13"/>
  <c r="T85" i="13"/>
  <c r="CQ84" i="13"/>
  <c r="BU84" i="13"/>
  <c r="BR84" i="13"/>
  <c r="BO84" i="13"/>
  <c r="BL84" i="13"/>
  <c r="BI84" i="13"/>
  <c r="BE84" i="13"/>
  <c r="BB84" i="13"/>
  <c r="AY84" i="13"/>
  <c r="AV84" i="13"/>
  <c r="AS84" i="13"/>
  <c r="AO84" i="13"/>
  <c r="AL84" i="13"/>
  <c r="AI84" i="13"/>
  <c r="AF84" i="13"/>
  <c r="AC84" i="13"/>
  <c r="U84" i="13"/>
  <c r="T84" i="13"/>
  <c r="CQ83" i="13"/>
  <c r="BU83" i="13"/>
  <c r="BR83" i="13"/>
  <c r="BO83" i="13"/>
  <c r="BL83" i="13"/>
  <c r="BI83" i="13"/>
  <c r="BE83" i="13"/>
  <c r="BB83" i="13"/>
  <c r="AY83" i="13"/>
  <c r="AV83" i="13"/>
  <c r="AS83" i="13"/>
  <c r="AO83" i="13"/>
  <c r="AL83" i="13"/>
  <c r="AI83" i="13"/>
  <c r="AF83" i="13"/>
  <c r="AC83" i="13"/>
  <c r="U83" i="13"/>
  <c r="T83" i="13"/>
  <c r="CQ82" i="13"/>
  <c r="BU82" i="13"/>
  <c r="BR82" i="13"/>
  <c r="BO82" i="13"/>
  <c r="BL82" i="13"/>
  <c r="BI82" i="13"/>
  <c r="BE82" i="13"/>
  <c r="BB82" i="13"/>
  <c r="AY82" i="13"/>
  <c r="AV82" i="13"/>
  <c r="AS82" i="13"/>
  <c r="AO82" i="13"/>
  <c r="AL82" i="13"/>
  <c r="AI82" i="13"/>
  <c r="AF82" i="13"/>
  <c r="AC82" i="13"/>
  <c r="U82" i="13"/>
  <c r="T82" i="13"/>
  <c r="CQ81" i="13"/>
  <c r="BU81" i="13"/>
  <c r="BR81" i="13"/>
  <c r="BO81" i="13"/>
  <c r="BL81" i="13"/>
  <c r="BI81" i="13"/>
  <c r="BE81" i="13"/>
  <c r="BB81" i="13"/>
  <c r="AY81" i="13"/>
  <c r="AV81" i="13"/>
  <c r="AS81" i="13"/>
  <c r="AO81" i="13"/>
  <c r="AL81" i="13"/>
  <c r="AI81" i="13"/>
  <c r="AF81" i="13"/>
  <c r="AC81" i="13"/>
  <c r="U81" i="13"/>
  <c r="T81" i="13"/>
  <c r="CQ80" i="13"/>
  <c r="BU80" i="13"/>
  <c r="BR80" i="13"/>
  <c r="BO80" i="13"/>
  <c r="BL80" i="13"/>
  <c r="BI80" i="13"/>
  <c r="BE80" i="13"/>
  <c r="BB80" i="13"/>
  <c r="AY80" i="13"/>
  <c r="AV80" i="13"/>
  <c r="AS80" i="13"/>
  <c r="AO80" i="13"/>
  <c r="AL80" i="13"/>
  <c r="AI80" i="13"/>
  <c r="AF80" i="13"/>
  <c r="AC80" i="13"/>
  <c r="U80" i="13"/>
  <c r="T80" i="13"/>
  <c r="CQ79" i="13"/>
  <c r="BU79" i="13"/>
  <c r="BR79" i="13"/>
  <c r="BO79" i="13"/>
  <c r="BL79" i="13"/>
  <c r="BI79" i="13"/>
  <c r="BE79" i="13"/>
  <c r="BB79" i="13"/>
  <c r="AY79" i="13"/>
  <c r="AV79" i="13"/>
  <c r="AS79" i="13"/>
  <c r="AO79" i="13"/>
  <c r="AL79" i="13"/>
  <c r="AI79" i="13"/>
  <c r="AF79" i="13"/>
  <c r="AC79" i="13"/>
  <c r="U79" i="13"/>
  <c r="T79" i="13"/>
  <c r="CQ78" i="13"/>
  <c r="BU78" i="13"/>
  <c r="BR78" i="13"/>
  <c r="BO78" i="13"/>
  <c r="BL78" i="13"/>
  <c r="BI78" i="13"/>
  <c r="BE78" i="13"/>
  <c r="BB78" i="13"/>
  <c r="AY78" i="13"/>
  <c r="AV78" i="13"/>
  <c r="AS78" i="13"/>
  <c r="AO78" i="13"/>
  <c r="AL78" i="13"/>
  <c r="AI78" i="13"/>
  <c r="AF78" i="13"/>
  <c r="AC78" i="13"/>
  <c r="U78" i="13"/>
  <c r="T78" i="13"/>
  <c r="CQ77" i="13"/>
  <c r="BU77" i="13"/>
  <c r="BR77" i="13"/>
  <c r="BO77" i="13"/>
  <c r="BL77" i="13"/>
  <c r="BI77" i="13"/>
  <c r="BE77" i="13"/>
  <c r="BB77" i="13"/>
  <c r="AY77" i="13"/>
  <c r="AV77" i="13"/>
  <c r="AS77" i="13"/>
  <c r="AO77" i="13"/>
  <c r="AL77" i="13"/>
  <c r="AI77" i="13"/>
  <c r="AF77" i="13"/>
  <c r="AC77" i="13"/>
  <c r="U77" i="13"/>
  <c r="T77" i="13"/>
  <c r="CQ76" i="13"/>
  <c r="BU76" i="13"/>
  <c r="BR76" i="13"/>
  <c r="BO76" i="13"/>
  <c r="BL76" i="13"/>
  <c r="BI76" i="13"/>
  <c r="BE76" i="13"/>
  <c r="BB76" i="13"/>
  <c r="AY76" i="13"/>
  <c r="AV76" i="13"/>
  <c r="AS76" i="13"/>
  <c r="AO76" i="13"/>
  <c r="AL76" i="13"/>
  <c r="AI76" i="13"/>
  <c r="AF76" i="13"/>
  <c r="AC76" i="13"/>
  <c r="U76" i="13"/>
  <c r="T76" i="13"/>
  <c r="CQ75" i="13"/>
  <c r="BU75" i="13"/>
  <c r="BR75" i="13"/>
  <c r="BO75" i="13"/>
  <c r="BL75" i="13"/>
  <c r="BI75" i="13"/>
  <c r="BE75" i="13"/>
  <c r="BB75" i="13"/>
  <c r="AY75" i="13"/>
  <c r="AV75" i="13"/>
  <c r="AS75" i="13"/>
  <c r="AO75" i="13"/>
  <c r="AL75" i="13"/>
  <c r="AI75" i="13"/>
  <c r="AF75" i="13"/>
  <c r="AC75" i="13"/>
  <c r="U75" i="13"/>
  <c r="T75" i="13"/>
  <c r="CQ74" i="13"/>
  <c r="BU74" i="13"/>
  <c r="BR74" i="13"/>
  <c r="BO74" i="13"/>
  <c r="BL74" i="13"/>
  <c r="BI74" i="13"/>
  <c r="BE74" i="13"/>
  <c r="BB74" i="13"/>
  <c r="AY74" i="13"/>
  <c r="AV74" i="13"/>
  <c r="AS74" i="13"/>
  <c r="AO74" i="13"/>
  <c r="AL74" i="13"/>
  <c r="AI74" i="13"/>
  <c r="AF74" i="13"/>
  <c r="AC74" i="13"/>
  <c r="U74" i="13"/>
  <c r="T74" i="13"/>
  <c r="CQ73" i="13"/>
  <c r="BU73" i="13"/>
  <c r="BR73" i="13"/>
  <c r="BO73" i="13"/>
  <c r="BL73" i="13"/>
  <c r="BI73" i="13"/>
  <c r="BE73" i="13"/>
  <c r="BB73" i="13"/>
  <c r="AY73" i="13"/>
  <c r="AV73" i="13"/>
  <c r="AS73" i="13"/>
  <c r="AO73" i="13"/>
  <c r="AL73" i="13"/>
  <c r="AI73" i="13"/>
  <c r="AF73" i="13"/>
  <c r="AC73" i="13"/>
  <c r="U73" i="13"/>
  <c r="T73" i="13"/>
  <c r="CQ72" i="13"/>
  <c r="BU72" i="13"/>
  <c r="BR72" i="13"/>
  <c r="BO72" i="13"/>
  <c r="BL72" i="13"/>
  <c r="BI72" i="13"/>
  <c r="BE72" i="13"/>
  <c r="BB72" i="13"/>
  <c r="AY72" i="13"/>
  <c r="AV72" i="13"/>
  <c r="AS72" i="13"/>
  <c r="AO72" i="13"/>
  <c r="AL72" i="13"/>
  <c r="AI72" i="13"/>
  <c r="AF72" i="13"/>
  <c r="AC72" i="13"/>
  <c r="U72" i="13"/>
  <c r="T72" i="13"/>
  <c r="CQ71" i="13"/>
  <c r="BU71" i="13"/>
  <c r="BR71" i="13"/>
  <c r="BO71" i="13"/>
  <c r="BL71" i="13"/>
  <c r="BI71" i="13"/>
  <c r="BE71" i="13"/>
  <c r="BB71" i="13"/>
  <c r="AY71" i="13"/>
  <c r="AV71" i="13"/>
  <c r="AS71" i="13"/>
  <c r="AO71" i="13"/>
  <c r="AL71" i="13"/>
  <c r="AI71" i="13"/>
  <c r="AF71" i="13"/>
  <c r="AC71" i="13"/>
  <c r="U71" i="13"/>
  <c r="T71" i="13"/>
  <c r="CQ70" i="13"/>
  <c r="BU70" i="13"/>
  <c r="BR70" i="13"/>
  <c r="BO70" i="13"/>
  <c r="BL70" i="13"/>
  <c r="BI70" i="13"/>
  <c r="BE70" i="13"/>
  <c r="BB70" i="13"/>
  <c r="AY70" i="13"/>
  <c r="AV70" i="13"/>
  <c r="AS70" i="13"/>
  <c r="AO70" i="13"/>
  <c r="AL70" i="13"/>
  <c r="AI70" i="13"/>
  <c r="AF70" i="13"/>
  <c r="AC70" i="13"/>
  <c r="U70" i="13"/>
  <c r="T70" i="13"/>
  <c r="CQ69" i="13"/>
  <c r="BU69" i="13"/>
  <c r="BR69" i="13"/>
  <c r="BO69" i="13"/>
  <c r="BL69" i="13"/>
  <c r="BI69" i="13"/>
  <c r="BE69" i="13"/>
  <c r="BB69" i="13"/>
  <c r="AY69" i="13"/>
  <c r="AV69" i="13"/>
  <c r="AS69" i="13"/>
  <c r="AO69" i="13"/>
  <c r="AL69" i="13"/>
  <c r="AI69" i="13"/>
  <c r="AF69" i="13"/>
  <c r="AC69" i="13"/>
  <c r="U69" i="13"/>
  <c r="T69" i="13"/>
  <c r="CQ68" i="13"/>
  <c r="BU68" i="13"/>
  <c r="BR68" i="13"/>
  <c r="BO68" i="13"/>
  <c r="BL68" i="13"/>
  <c r="BI68" i="13"/>
  <c r="BE68" i="13"/>
  <c r="BB68" i="13"/>
  <c r="AY68" i="13"/>
  <c r="AV68" i="13"/>
  <c r="AS68" i="13"/>
  <c r="AO68" i="13"/>
  <c r="AL68" i="13"/>
  <c r="AI68" i="13"/>
  <c r="AF68" i="13"/>
  <c r="AC68" i="13"/>
  <c r="U68" i="13"/>
  <c r="T68" i="13"/>
  <c r="CQ67" i="13"/>
  <c r="BU67" i="13"/>
  <c r="BR67" i="13"/>
  <c r="BO67" i="13"/>
  <c r="BL67" i="13"/>
  <c r="BI67" i="13"/>
  <c r="BE67" i="13"/>
  <c r="BB67" i="13"/>
  <c r="AY67" i="13"/>
  <c r="AV67" i="13"/>
  <c r="AS67" i="13"/>
  <c r="AO67" i="13"/>
  <c r="AL67" i="13"/>
  <c r="AI67" i="13"/>
  <c r="AF67" i="13"/>
  <c r="AC67" i="13"/>
  <c r="U67" i="13"/>
  <c r="T67" i="13"/>
  <c r="CQ66" i="13"/>
  <c r="BU66" i="13"/>
  <c r="BR66" i="13"/>
  <c r="BO66" i="13"/>
  <c r="BL66" i="13"/>
  <c r="BI66" i="13"/>
  <c r="BE66" i="13"/>
  <c r="BB66" i="13"/>
  <c r="AY66" i="13"/>
  <c r="AV66" i="13"/>
  <c r="AS66" i="13"/>
  <c r="AO66" i="13"/>
  <c r="AL66" i="13"/>
  <c r="AI66" i="13"/>
  <c r="AF66" i="13"/>
  <c r="AC66" i="13"/>
  <c r="U66" i="13"/>
  <c r="T66" i="13"/>
  <c r="CQ65" i="13"/>
  <c r="BU65" i="13"/>
  <c r="BR65" i="13"/>
  <c r="BO65" i="13"/>
  <c r="BL65" i="13"/>
  <c r="BI65" i="13"/>
  <c r="BE65" i="13"/>
  <c r="BB65" i="13"/>
  <c r="AY65" i="13"/>
  <c r="AV65" i="13"/>
  <c r="AS65" i="13"/>
  <c r="AO65" i="13"/>
  <c r="AL65" i="13"/>
  <c r="AI65" i="13"/>
  <c r="AF65" i="13"/>
  <c r="AC65" i="13"/>
  <c r="U65" i="13"/>
  <c r="T65" i="13"/>
  <c r="CQ64" i="13"/>
  <c r="BU64" i="13"/>
  <c r="BR64" i="13"/>
  <c r="BO64" i="13"/>
  <c r="BL64" i="13"/>
  <c r="BI64" i="13"/>
  <c r="BE64" i="13"/>
  <c r="BB64" i="13"/>
  <c r="AY64" i="13"/>
  <c r="AV64" i="13"/>
  <c r="AS64" i="13"/>
  <c r="AO64" i="13"/>
  <c r="AL64" i="13"/>
  <c r="AI64" i="13"/>
  <c r="AF64" i="13"/>
  <c r="AC64" i="13"/>
  <c r="U64" i="13"/>
  <c r="T64" i="13"/>
  <c r="CQ63" i="13"/>
  <c r="BU63" i="13"/>
  <c r="BR63" i="13"/>
  <c r="BO63" i="13"/>
  <c r="BL63" i="13"/>
  <c r="BI63" i="13"/>
  <c r="BE63" i="13"/>
  <c r="BB63" i="13"/>
  <c r="AY63" i="13"/>
  <c r="AV63" i="13"/>
  <c r="AS63" i="13"/>
  <c r="AO63" i="13"/>
  <c r="AL63" i="13"/>
  <c r="AI63" i="13"/>
  <c r="AF63" i="13"/>
  <c r="AC63" i="13"/>
  <c r="U63" i="13"/>
  <c r="T63" i="13"/>
  <c r="CQ62" i="13"/>
  <c r="BU62" i="13"/>
  <c r="BR62" i="13"/>
  <c r="BO62" i="13"/>
  <c r="BL62" i="13"/>
  <c r="BI62" i="13"/>
  <c r="BE62" i="13"/>
  <c r="BB62" i="13"/>
  <c r="AY62" i="13"/>
  <c r="AV62" i="13"/>
  <c r="AS62" i="13"/>
  <c r="AO62" i="13"/>
  <c r="AL62" i="13"/>
  <c r="AI62" i="13"/>
  <c r="AF62" i="13"/>
  <c r="AC62" i="13"/>
  <c r="U62" i="13"/>
  <c r="T62" i="13"/>
  <c r="CQ61" i="13"/>
  <c r="BU61" i="13"/>
  <c r="BR61" i="13"/>
  <c r="BO61" i="13"/>
  <c r="BL61" i="13"/>
  <c r="BI61" i="13"/>
  <c r="BE61" i="13"/>
  <c r="BB61" i="13"/>
  <c r="AY61" i="13"/>
  <c r="AV61" i="13"/>
  <c r="AS61" i="13"/>
  <c r="AO61" i="13"/>
  <c r="AL61" i="13"/>
  <c r="AI61" i="13"/>
  <c r="AF61" i="13"/>
  <c r="AC61" i="13"/>
  <c r="U61" i="13"/>
  <c r="T61" i="13"/>
  <c r="CQ60" i="13"/>
  <c r="BU60" i="13"/>
  <c r="BR60" i="13"/>
  <c r="BO60" i="13"/>
  <c r="BL60" i="13"/>
  <c r="BI60" i="13"/>
  <c r="BE60" i="13"/>
  <c r="BB60" i="13"/>
  <c r="AY60" i="13"/>
  <c r="AV60" i="13"/>
  <c r="AS60" i="13"/>
  <c r="AO60" i="13"/>
  <c r="AL60" i="13"/>
  <c r="AI60" i="13"/>
  <c r="AF60" i="13"/>
  <c r="AC60" i="13"/>
  <c r="U60" i="13"/>
  <c r="T60" i="13"/>
  <c r="CQ59" i="13"/>
  <c r="BU59" i="13"/>
  <c r="BR59" i="13"/>
  <c r="BO59" i="13"/>
  <c r="BL59" i="13"/>
  <c r="BI59" i="13"/>
  <c r="BE59" i="13"/>
  <c r="BB59" i="13"/>
  <c r="AY59" i="13"/>
  <c r="AV59" i="13"/>
  <c r="AS59" i="13"/>
  <c r="AO59" i="13"/>
  <c r="AL59" i="13"/>
  <c r="AI59" i="13"/>
  <c r="AF59" i="13"/>
  <c r="AC59" i="13"/>
  <c r="U59" i="13"/>
  <c r="T59" i="13"/>
  <c r="CQ58" i="13"/>
  <c r="BU58" i="13"/>
  <c r="BR58" i="13"/>
  <c r="BO58" i="13"/>
  <c r="BL58" i="13"/>
  <c r="BI58" i="13"/>
  <c r="BE58" i="13"/>
  <c r="BB58" i="13"/>
  <c r="AY58" i="13"/>
  <c r="AV58" i="13"/>
  <c r="AS58" i="13"/>
  <c r="AO58" i="13"/>
  <c r="AL58" i="13"/>
  <c r="AI58" i="13"/>
  <c r="AF58" i="13"/>
  <c r="AC58" i="13"/>
  <c r="U58" i="13"/>
  <c r="T58" i="13"/>
  <c r="CQ57" i="13"/>
  <c r="BU57" i="13"/>
  <c r="BR57" i="13"/>
  <c r="BO57" i="13"/>
  <c r="BL57" i="13"/>
  <c r="BI57" i="13"/>
  <c r="BE57" i="13"/>
  <c r="BB57" i="13"/>
  <c r="AY57" i="13"/>
  <c r="AV57" i="13"/>
  <c r="AS57" i="13"/>
  <c r="AO57" i="13"/>
  <c r="AL57" i="13"/>
  <c r="AI57" i="13"/>
  <c r="AF57" i="13"/>
  <c r="AC57" i="13"/>
  <c r="U57" i="13"/>
  <c r="T57" i="13"/>
  <c r="CQ56" i="13"/>
  <c r="BU56" i="13"/>
  <c r="BR56" i="13"/>
  <c r="BO56" i="13"/>
  <c r="BL56" i="13"/>
  <c r="BI56" i="13"/>
  <c r="BE56" i="13"/>
  <c r="BB56" i="13"/>
  <c r="AY56" i="13"/>
  <c r="AV56" i="13"/>
  <c r="AS56" i="13"/>
  <c r="AO56" i="13"/>
  <c r="AL56" i="13"/>
  <c r="AI56" i="13"/>
  <c r="AF56" i="13"/>
  <c r="AC56" i="13"/>
  <c r="U56" i="13"/>
  <c r="T56" i="13"/>
  <c r="CQ55" i="13"/>
  <c r="BU55" i="13"/>
  <c r="BR55" i="13"/>
  <c r="BO55" i="13"/>
  <c r="BL55" i="13"/>
  <c r="BI55" i="13"/>
  <c r="BE55" i="13"/>
  <c r="BB55" i="13"/>
  <c r="AY55" i="13"/>
  <c r="AV55" i="13"/>
  <c r="AS55" i="13"/>
  <c r="AO55" i="13"/>
  <c r="AL55" i="13"/>
  <c r="AI55" i="13"/>
  <c r="AF55" i="13"/>
  <c r="AC55" i="13"/>
  <c r="U55" i="13"/>
  <c r="T55" i="13"/>
  <c r="CQ54" i="13"/>
  <c r="BU54" i="13"/>
  <c r="BR54" i="13"/>
  <c r="BO54" i="13"/>
  <c r="BL54" i="13"/>
  <c r="BI54" i="13"/>
  <c r="BE54" i="13"/>
  <c r="BB54" i="13"/>
  <c r="AY54" i="13"/>
  <c r="AV54" i="13"/>
  <c r="AS54" i="13"/>
  <c r="AO54" i="13"/>
  <c r="AL54" i="13"/>
  <c r="AI54" i="13"/>
  <c r="AF54" i="13"/>
  <c r="AC54" i="13"/>
  <c r="U54" i="13"/>
  <c r="T54" i="13"/>
  <c r="CQ53" i="13"/>
  <c r="BU53" i="13"/>
  <c r="BR53" i="13"/>
  <c r="BO53" i="13"/>
  <c r="BL53" i="13"/>
  <c r="BI53" i="13"/>
  <c r="BE53" i="13"/>
  <c r="BB53" i="13"/>
  <c r="AY53" i="13"/>
  <c r="AV53" i="13"/>
  <c r="AS53" i="13"/>
  <c r="AO53" i="13"/>
  <c r="AL53" i="13"/>
  <c r="AI53" i="13"/>
  <c r="AF53" i="13"/>
  <c r="AC53" i="13"/>
  <c r="U53" i="13"/>
  <c r="T53" i="13"/>
  <c r="CQ52" i="13"/>
  <c r="BU52" i="13"/>
  <c r="BR52" i="13"/>
  <c r="BO52" i="13"/>
  <c r="BL52" i="13"/>
  <c r="BI52" i="13"/>
  <c r="BE52" i="13"/>
  <c r="BB52" i="13"/>
  <c r="AY52" i="13"/>
  <c r="AV52" i="13"/>
  <c r="AS52" i="13"/>
  <c r="AO52" i="13"/>
  <c r="AL52" i="13"/>
  <c r="AI52" i="13"/>
  <c r="AF52" i="13"/>
  <c r="AC52" i="13"/>
  <c r="U52" i="13"/>
  <c r="T52" i="13"/>
  <c r="CQ51" i="13"/>
  <c r="BU51" i="13"/>
  <c r="BR51" i="13"/>
  <c r="BO51" i="13"/>
  <c r="BL51" i="13"/>
  <c r="BI51" i="13"/>
  <c r="BE51" i="13"/>
  <c r="BB51" i="13"/>
  <c r="AY51" i="13"/>
  <c r="AV51" i="13"/>
  <c r="AS51" i="13"/>
  <c r="AO51" i="13"/>
  <c r="AL51" i="13"/>
  <c r="AI51" i="13"/>
  <c r="AF51" i="13"/>
  <c r="AC51" i="13"/>
  <c r="U51" i="13"/>
  <c r="T51" i="13"/>
  <c r="CQ50" i="13"/>
  <c r="BU50" i="13"/>
  <c r="BR50" i="13"/>
  <c r="BO50" i="13"/>
  <c r="BL50" i="13"/>
  <c r="BI50" i="13"/>
  <c r="BE50" i="13"/>
  <c r="BB50" i="13"/>
  <c r="AY50" i="13"/>
  <c r="AV50" i="13"/>
  <c r="AS50" i="13"/>
  <c r="AO50" i="13"/>
  <c r="AL50" i="13"/>
  <c r="AI50" i="13"/>
  <c r="AF50" i="13"/>
  <c r="AC50" i="13"/>
  <c r="U50" i="13"/>
  <c r="T50" i="13"/>
  <c r="CQ49" i="13"/>
  <c r="BU49" i="13"/>
  <c r="BR49" i="13"/>
  <c r="BO49" i="13"/>
  <c r="BL49" i="13"/>
  <c r="BI49" i="13"/>
  <c r="BE49" i="13"/>
  <c r="BB49" i="13"/>
  <c r="AY49" i="13"/>
  <c r="AV49" i="13"/>
  <c r="AS49" i="13"/>
  <c r="AO49" i="13"/>
  <c r="AL49" i="13"/>
  <c r="AI49" i="13"/>
  <c r="AF49" i="13"/>
  <c r="AC49" i="13"/>
  <c r="U49" i="13"/>
  <c r="T49" i="13"/>
  <c r="CQ48" i="13"/>
  <c r="BU48" i="13"/>
  <c r="BR48" i="13"/>
  <c r="BO48" i="13"/>
  <c r="BL48" i="13"/>
  <c r="BI48" i="13"/>
  <c r="BE48" i="13"/>
  <c r="BB48" i="13"/>
  <c r="AY48" i="13"/>
  <c r="AV48" i="13"/>
  <c r="AS48" i="13"/>
  <c r="AO48" i="13"/>
  <c r="AL48" i="13"/>
  <c r="AI48" i="13"/>
  <c r="AF48" i="13"/>
  <c r="AC48" i="13"/>
  <c r="U48" i="13"/>
  <c r="T48" i="13"/>
  <c r="CQ47" i="13"/>
  <c r="BU47" i="13"/>
  <c r="BR47" i="13"/>
  <c r="BO47" i="13"/>
  <c r="BL47" i="13"/>
  <c r="BI47" i="13"/>
  <c r="BE47" i="13"/>
  <c r="BB47" i="13"/>
  <c r="AY47" i="13"/>
  <c r="AV47" i="13"/>
  <c r="AS47" i="13"/>
  <c r="AO47" i="13"/>
  <c r="AL47" i="13"/>
  <c r="AI47" i="13"/>
  <c r="AF47" i="13"/>
  <c r="AC47" i="13"/>
  <c r="U47" i="13"/>
  <c r="T47" i="13"/>
  <c r="CQ46" i="13"/>
  <c r="BU46" i="13"/>
  <c r="BR46" i="13"/>
  <c r="BO46" i="13"/>
  <c r="BL46" i="13"/>
  <c r="BI46" i="13"/>
  <c r="BE46" i="13"/>
  <c r="BB46" i="13"/>
  <c r="AY46" i="13"/>
  <c r="AV46" i="13"/>
  <c r="AS46" i="13"/>
  <c r="AO46" i="13"/>
  <c r="AL46" i="13"/>
  <c r="AI46" i="13"/>
  <c r="AF46" i="13"/>
  <c r="AC46" i="13"/>
  <c r="U46" i="13"/>
  <c r="T46" i="13"/>
  <c r="CQ45" i="13"/>
  <c r="BU45" i="13"/>
  <c r="BR45" i="13"/>
  <c r="BO45" i="13"/>
  <c r="BL45" i="13"/>
  <c r="BI45" i="13"/>
  <c r="BE45" i="13"/>
  <c r="BB45" i="13"/>
  <c r="AY45" i="13"/>
  <c r="AV45" i="13"/>
  <c r="AS45" i="13"/>
  <c r="AO45" i="13"/>
  <c r="AL45" i="13"/>
  <c r="AI45" i="13"/>
  <c r="AF45" i="13"/>
  <c r="AC45" i="13"/>
  <c r="U45" i="13"/>
  <c r="T45" i="13"/>
  <c r="CQ44" i="13"/>
  <c r="BU44" i="13"/>
  <c r="BR44" i="13"/>
  <c r="BO44" i="13"/>
  <c r="BL44" i="13"/>
  <c r="BI44" i="13"/>
  <c r="BE44" i="13"/>
  <c r="BB44" i="13"/>
  <c r="AY44" i="13"/>
  <c r="AV44" i="13"/>
  <c r="AS44" i="13"/>
  <c r="AO44" i="13"/>
  <c r="AL44" i="13"/>
  <c r="AI44" i="13"/>
  <c r="AF44" i="13"/>
  <c r="AC44" i="13"/>
  <c r="U44" i="13"/>
  <c r="T44" i="13"/>
  <c r="CQ43" i="13"/>
  <c r="BU43" i="13"/>
  <c r="BR43" i="13"/>
  <c r="BO43" i="13"/>
  <c r="BL43" i="13"/>
  <c r="BI43" i="13"/>
  <c r="BE43" i="13"/>
  <c r="BB43" i="13"/>
  <c r="AY43" i="13"/>
  <c r="AV43" i="13"/>
  <c r="AS43" i="13"/>
  <c r="AO43" i="13"/>
  <c r="AL43" i="13"/>
  <c r="AI43" i="13"/>
  <c r="AF43" i="13"/>
  <c r="AC43" i="13"/>
  <c r="U43" i="13"/>
  <c r="T43" i="13"/>
  <c r="CQ42" i="13"/>
  <c r="BU42" i="13"/>
  <c r="BR42" i="13"/>
  <c r="BO42" i="13"/>
  <c r="BL42" i="13"/>
  <c r="BI42" i="13"/>
  <c r="BE42" i="13"/>
  <c r="BB42" i="13"/>
  <c r="AY42" i="13"/>
  <c r="AV42" i="13"/>
  <c r="AS42" i="13"/>
  <c r="AO42" i="13"/>
  <c r="AL42" i="13"/>
  <c r="AI42" i="13"/>
  <c r="AF42" i="13"/>
  <c r="AC42" i="13"/>
  <c r="U42" i="13"/>
  <c r="T42" i="13"/>
  <c r="CQ41" i="13"/>
  <c r="BU41" i="13"/>
  <c r="BR41" i="13"/>
  <c r="BO41" i="13"/>
  <c r="BL41" i="13"/>
  <c r="BI41" i="13"/>
  <c r="BE41" i="13"/>
  <c r="BB41" i="13"/>
  <c r="AY41" i="13"/>
  <c r="AV41" i="13"/>
  <c r="AS41" i="13"/>
  <c r="AO41" i="13"/>
  <c r="AL41" i="13"/>
  <c r="AI41" i="13"/>
  <c r="AF41" i="13"/>
  <c r="AC41" i="13"/>
  <c r="U41" i="13"/>
  <c r="T41" i="13"/>
  <c r="CQ40" i="13"/>
  <c r="BU40" i="13"/>
  <c r="BR40" i="13"/>
  <c r="BO40" i="13"/>
  <c r="BL40" i="13"/>
  <c r="BI40" i="13"/>
  <c r="BE40" i="13"/>
  <c r="BB40" i="13"/>
  <c r="AY40" i="13"/>
  <c r="AV40" i="13"/>
  <c r="AS40" i="13"/>
  <c r="AO40" i="13"/>
  <c r="AL40" i="13"/>
  <c r="AI40" i="13"/>
  <c r="AF40" i="13"/>
  <c r="AC40" i="13"/>
  <c r="U40" i="13"/>
  <c r="T40" i="13"/>
  <c r="CQ39" i="13"/>
  <c r="BU39" i="13"/>
  <c r="BR39" i="13"/>
  <c r="BO39" i="13"/>
  <c r="BL39" i="13"/>
  <c r="BI39" i="13"/>
  <c r="BE39" i="13"/>
  <c r="BB39" i="13"/>
  <c r="AY39" i="13"/>
  <c r="AV39" i="13"/>
  <c r="AS39" i="13"/>
  <c r="AO39" i="13"/>
  <c r="AL39" i="13"/>
  <c r="AI39" i="13"/>
  <c r="AF39" i="13"/>
  <c r="AC39" i="13"/>
  <c r="U39" i="13"/>
  <c r="T39" i="13"/>
  <c r="CQ38" i="13"/>
  <c r="BU38" i="13"/>
  <c r="BR38" i="13"/>
  <c r="BO38" i="13"/>
  <c r="BL38" i="13"/>
  <c r="BI38" i="13"/>
  <c r="BE38" i="13"/>
  <c r="BB38" i="13"/>
  <c r="AY38" i="13"/>
  <c r="AV38" i="13"/>
  <c r="AS38" i="13"/>
  <c r="AO38" i="13"/>
  <c r="AL38" i="13"/>
  <c r="AI38" i="13"/>
  <c r="AF38" i="13"/>
  <c r="AC38" i="13"/>
  <c r="U38" i="13"/>
  <c r="T38" i="13"/>
  <c r="CQ37" i="13"/>
  <c r="BU37" i="13"/>
  <c r="BR37" i="13"/>
  <c r="BO37" i="13"/>
  <c r="BL37" i="13"/>
  <c r="BI37" i="13"/>
  <c r="BE37" i="13"/>
  <c r="BB37" i="13"/>
  <c r="AY37" i="13"/>
  <c r="AV37" i="13"/>
  <c r="AS37" i="13"/>
  <c r="AO37" i="13"/>
  <c r="AL37" i="13"/>
  <c r="AI37" i="13"/>
  <c r="AF37" i="13"/>
  <c r="AC37" i="13"/>
  <c r="U37" i="13"/>
  <c r="T37" i="13"/>
  <c r="CQ36" i="13"/>
  <c r="BU36" i="13"/>
  <c r="BR36" i="13"/>
  <c r="BO36" i="13"/>
  <c r="BL36" i="13"/>
  <c r="BI36" i="13"/>
  <c r="BE36" i="13"/>
  <c r="BB36" i="13"/>
  <c r="AY36" i="13"/>
  <c r="AV36" i="13"/>
  <c r="AS36" i="13"/>
  <c r="AO36" i="13"/>
  <c r="AL36" i="13"/>
  <c r="AI36" i="13"/>
  <c r="AF36" i="13"/>
  <c r="AC36" i="13"/>
  <c r="U36" i="13"/>
  <c r="T36" i="13"/>
  <c r="CQ35" i="13"/>
  <c r="BU35" i="13"/>
  <c r="BR35" i="13"/>
  <c r="BO35" i="13"/>
  <c r="BL35" i="13"/>
  <c r="BI35" i="13"/>
  <c r="BE35" i="13"/>
  <c r="BB35" i="13"/>
  <c r="AY35" i="13"/>
  <c r="AV35" i="13"/>
  <c r="AS35" i="13"/>
  <c r="AO35" i="13"/>
  <c r="AL35" i="13"/>
  <c r="AI35" i="13"/>
  <c r="AF35" i="13"/>
  <c r="AC35" i="13"/>
  <c r="U35" i="13"/>
  <c r="T35" i="13"/>
  <c r="CQ34" i="13"/>
  <c r="BU34" i="13"/>
  <c r="BR34" i="13"/>
  <c r="BO34" i="13"/>
  <c r="BL34" i="13"/>
  <c r="BI34" i="13"/>
  <c r="BE34" i="13"/>
  <c r="BB34" i="13"/>
  <c r="AY34" i="13"/>
  <c r="AV34" i="13"/>
  <c r="AS34" i="13"/>
  <c r="AO34" i="13"/>
  <c r="AL34" i="13"/>
  <c r="AI34" i="13"/>
  <c r="AF34" i="13"/>
  <c r="AC34" i="13"/>
  <c r="U34" i="13"/>
  <c r="T34" i="13"/>
  <c r="CQ33" i="13"/>
  <c r="BU33" i="13"/>
  <c r="BR33" i="13"/>
  <c r="BO33" i="13"/>
  <c r="BL33" i="13"/>
  <c r="BI33" i="13"/>
  <c r="BE33" i="13"/>
  <c r="BB33" i="13"/>
  <c r="AY33" i="13"/>
  <c r="AV33" i="13"/>
  <c r="AS33" i="13"/>
  <c r="AO33" i="13"/>
  <c r="AL33" i="13"/>
  <c r="AI33" i="13"/>
  <c r="AF33" i="13"/>
  <c r="AC33" i="13"/>
  <c r="U33" i="13"/>
  <c r="T33" i="13"/>
  <c r="CQ32" i="13"/>
  <c r="BU32" i="13"/>
  <c r="BR32" i="13"/>
  <c r="BO32" i="13"/>
  <c r="BL32" i="13"/>
  <c r="BI32" i="13"/>
  <c r="BE32" i="13"/>
  <c r="BB32" i="13"/>
  <c r="AY32" i="13"/>
  <c r="AV32" i="13"/>
  <c r="AS32" i="13"/>
  <c r="AO32" i="13"/>
  <c r="AL32" i="13"/>
  <c r="AI32" i="13"/>
  <c r="AF32" i="13"/>
  <c r="AC32" i="13"/>
  <c r="U32" i="13"/>
  <c r="T32" i="13"/>
  <c r="CQ31" i="13"/>
  <c r="BU31" i="13"/>
  <c r="BR31" i="13"/>
  <c r="BO31" i="13"/>
  <c r="BL31" i="13"/>
  <c r="BI31" i="13"/>
  <c r="BE31" i="13"/>
  <c r="BB31" i="13"/>
  <c r="AY31" i="13"/>
  <c r="AV31" i="13"/>
  <c r="AS31" i="13"/>
  <c r="AO31" i="13"/>
  <c r="AL31" i="13"/>
  <c r="AI31" i="13"/>
  <c r="AF31" i="13"/>
  <c r="AC31" i="13"/>
  <c r="U31" i="13"/>
  <c r="T31" i="13"/>
  <c r="CQ30" i="13"/>
  <c r="BU30" i="13"/>
  <c r="BR30" i="13"/>
  <c r="BO30" i="13"/>
  <c r="BL30" i="13"/>
  <c r="BI30" i="13"/>
  <c r="BE30" i="13"/>
  <c r="BB30" i="13"/>
  <c r="AY30" i="13"/>
  <c r="AV30" i="13"/>
  <c r="AS30" i="13"/>
  <c r="AO30" i="13"/>
  <c r="AL30" i="13"/>
  <c r="AI30" i="13"/>
  <c r="AF30" i="13"/>
  <c r="AC30" i="13"/>
  <c r="U30" i="13"/>
  <c r="T30" i="13"/>
  <c r="CQ29" i="13"/>
  <c r="BU29" i="13"/>
  <c r="BR29" i="13"/>
  <c r="BO29" i="13"/>
  <c r="BL29" i="13"/>
  <c r="BI29" i="13"/>
  <c r="BE29" i="13"/>
  <c r="BB29" i="13"/>
  <c r="AY29" i="13"/>
  <c r="AV29" i="13"/>
  <c r="AS29" i="13"/>
  <c r="AO29" i="13"/>
  <c r="AL29" i="13"/>
  <c r="AI29" i="13"/>
  <c r="AF29" i="13"/>
  <c r="AC29" i="13"/>
  <c r="U29" i="13"/>
  <c r="T29" i="13"/>
  <c r="CQ28" i="13"/>
  <c r="BU28" i="13"/>
  <c r="BR28" i="13"/>
  <c r="BO28" i="13"/>
  <c r="BL28" i="13"/>
  <c r="BI28" i="13"/>
  <c r="BE28" i="13"/>
  <c r="BB28" i="13"/>
  <c r="AY28" i="13"/>
  <c r="AV28" i="13"/>
  <c r="AS28" i="13"/>
  <c r="AO28" i="13"/>
  <c r="AL28" i="13"/>
  <c r="AI28" i="13"/>
  <c r="AF28" i="13"/>
  <c r="AC28" i="13"/>
  <c r="U28" i="13"/>
  <c r="T28" i="13"/>
  <c r="CQ27" i="13"/>
  <c r="BU27" i="13"/>
  <c r="BR27" i="13"/>
  <c r="BO27" i="13"/>
  <c r="BL27" i="13"/>
  <c r="BI27" i="13"/>
  <c r="BE27" i="13"/>
  <c r="BB27" i="13"/>
  <c r="AY27" i="13"/>
  <c r="AV27" i="13"/>
  <c r="AS27" i="13"/>
  <c r="AO27" i="13"/>
  <c r="AL27" i="13"/>
  <c r="AI27" i="13"/>
  <c r="AF27" i="13"/>
  <c r="AC27" i="13"/>
  <c r="U27" i="13"/>
  <c r="T27" i="13"/>
  <c r="CQ26" i="13"/>
  <c r="BU26" i="13"/>
  <c r="BR26" i="13"/>
  <c r="BO26" i="13"/>
  <c r="BL26" i="13"/>
  <c r="BI26" i="13"/>
  <c r="BE26" i="13"/>
  <c r="BB26" i="13"/>
  <c r="AY26" i="13"/>
  <c r="AV26" i="13"/>
  <c r="AS26" i="13"/>
  <c r="AO26" i="13"/>
  <c r="AL26" i="13"/>
  <c r="AI26" i="13"/>
  <c r="AF26" i="13"/>
  <c r="AC26" i="13"/>
  <c r="U26" i="13"/>
  <c r="T26" i="13"/>
  <c r="CQ25" i="13"/>
  <c r="BU25" i="13"/>
  <c r="BR25" i="13"/>
  <c r="BO25" i="13"/>
  <c r="BL25" i="13"/>
  <c r="BI25" i="13"/>
  <c r="BE25" i="13"/>
  <c r="BB25" i="13"/>
  <c r="AY25" i="13"/>
  <c r="AV25" i="13"/>
  <c r="AS25" i="13"/>
  <c r="AO25" i="13"/>
  <c r="AL25" i="13"/>
  <c r="AI25" i="13"/>
  <c r="AF25" i="13"/>
  <c r="AC25" i="13"/>
  <c r="U25" i="13"/>
  <c r="T25" i="13"/>
  <c r="CQ24" i="13"/>
  <c r="BU24" i="13"/>
  <c r="BR24" i="13"/>
  <c r="BO24" i="13"/>
  <c r="BL24" i="13"/>
  <c r="BI24" i="13"/>
  <c r="BE24" i="13"/>
  <c r="BB24" i="13"/>
  <c r="AY24" i="13"/>
  <c r="AV24" i="13"/>
  <c r="AS24" i="13"/>
  <c r="AO24" i="13"/>
  <c r="AL24" i="13"/>
  <c r="AI24" i="13"/>
  <c r="AF24" i="13"/>
  <c r="AC24" i="13"/>
  <c r="U24" i="13"/>
  <c r="T24" i="13"/>
  <c r="CQ23" i="13"/>
  <c r="BU23" i="13"/>
  <c r="BR23" i="13"/>
  <c r="BO23" i="13"/>
  <c r="BL23" i="13"/>
  <c r="BI23" i="13"/>
  <c r="BE23" i="13"/>
  <c r="BB23" i="13"/>
  <c r="AY23" i="13"/>
  <c r="AV23" i="13"/>
  <c r="AS23" i="13"/>
  <c r="AO23" i="13"/>
  <c r="AL23" i="13"/>
  <c r="AI23" i="13"/>
  <c r="AF23" i="13"/>
  <c r="AC23" i="13"/>
  <c r="U23" i="13"/>
  <c r="T23" i="13"/>
  <c r="CQ22" i="13"/>
  <c r="BU22" i="13"/>
  <c r="BR22" i="13"/>
  <c r="BO22" i="13"/>
  <c r="BL22" i="13"/>
  <c r="BI22" i="13"/>
  <c r="BE22" i="13"/>
  <c r="BB22" i="13"/>
  <c r="AY22" i="13"/>
  <c r="AV22" i="13"/>
  <c r="AS22" i="13"/>
  <c r="AO22" i="13"/>
  <c r="AL22" i="13"/>
  <c r="AI22" i="13"/>
  <c r="AF22" i="13"/>
  <c r="AC22" i="13"/>
  <c r="U22" i="13"/>
  <c r="T22" i="13"/>
  <c r="CQ21" i="13"/>
  <c r="BU21" i="13"/>
  <c r="BR21" i="13"/>
  <c r="BO21" i="13"/>
  <c r="BL21" i="13"/>
  <c r="BI21" i="13"/>
  <c r="BE21" i="13"/>
  <c r="BB21" i="13"/>
  <c r="AY21" i="13"/>
  <c r="AV21" i="13"/>
  <c r="AS21" i="13"/>
  <c r="AO21" i="13"/>
  <c r="AL21" i="13"/>
  <c r="AI21" i="13"/>
  <c r="AF21" i="13"/>
  <c r="AC21" i="13"/>
  <c r="CQ20" i="13"/>
  <c r="BU20" i="13"/>
  <c r="BR20" i="13"/>
  <c r="BO20" i="13"/>
  <c r="BL20" i="13"/>
  <c r="BI20" i="13"/>
  <c r="BE20" i="13"/>
  <c r="BB20" i="13"/>
  <c r="AY20" i="13"/>
  <c r="AV20" i="13"/>
  <c r="AS20" i="13"/>
  <c r="AO20" i="13"/>
  <c r="AL20" i="13"/>
  <c r="AI20" i="13"/>
  <c r="AF20" i="13"/>
  <c r="AC20" i="13"/>
  <c r="CQ19" i="13"/>
  <c r="BU19" i="13"/>
  <c r="BR19" i="13"/>
  <c r="BO19" i="13"/>
  <c r="BL19" i="13"/>
  <c r="BI19" i="13"/>
  <c r="BE19" i="13"/>
  <c r="BB19" i="13"/>
  <c r="AY19" i="13"/>
  <c r="AV19" i="13"/>
  <c r="AS19" i="13"/>
  <c r="AO19" i="13"/>
  <c r="AL19" i="13"/>
  <c r="AI19" i="13"/>
  <c r="AF19" i="13"/>
  <c r="AC19" i="13"/>
  <c r="CQ18" i="13"/>
  <c r="BU18" i="13"/>
  <c r="BR18" i="13"/>
  <c r="BO18" i="13"/>
  <c r="BL18" i="13"/>
  <c r="BI18" i="13"/>
  <c r="BE18" i="13"/>
  <c r="BB18" i="13"/>
  <c r="AY18" i="13"/>
  <c r="AV18" i="13"/>
  <c r="AS18" i="13"/>
  <c r="AO18" i="13"/>
  <c r="AL18" i="13"/>
  <c r="AI18" i="13"/>
  <c r="AF18" i="13"/>
  <c r="AC18" i="13"/>
  <c r="CQ17" i="13"/>
  <c r="BU17" i="13"/>
  <c r="BR17" i="13"/>
  <c r="BO17" i="13"/>
  <c r="BL17" i="13"/>
  <c r="BI17" i="13"/>
  <c r="BE17" i="13"/>
  <c r="BB17" i="13"/>
  <c r="AY17" i="13"/>
  <c r="AV17" i="13"/>
  <c r="AS17" i="13"/>
  <c r="AO17" i="13"/>
  <c r="AL17" i="13"/>
  <c r="AI17" i="13"/>
  <c r="AF17" i="13"/>
  <c r="AC17" i="13"/>
  <c r="CQ16" i="13"/>
  <c r="BU16" i="13"/>
  <c r="BR16" i="13"/>
  <c r="BO16" i="13"/>
  <c r="BL16" i="13"/>
  <c r="BI16" i="13"/>
  <c r="BE16" i="13"/>
  <c r="BB16" i="13"/>
  <c r="AY16" i="13"/>
  <c r="AV16" i="13"/>
  <c r="AS16" i="13"/>
  <c r="AO16" i="13"/>
  <c r="AL16" i="13"/>
  <c r="AI16" i="13"/>
  <c r="AF16" i="13"/>
  <c r="AC16" i="13"/>
  <c r="CQ15" i="13"/>
  <c r="BU15" i="13"/>
  <c r="BR15" i="13"/>
  <c r="BO15" i="13"/>
  <c r="BL15" i="13"/>
  <c r="BI15" i="13"/>
  <c r="BE15" i="13"/>
  <c r="BB15" i="13"/>
  <c r="AY15" i="13"/>
  <c r="AV15" i="13"/>
  <c r="AS15" i="13"/>
  <c r="AO15" i="13"/>
  <c r="AL15" i="13"/>
  <c r="AI15" i="13"/>
  <c r="AF15" i="13"/>
  <c r="AC15" i="13"/>
  <c r="CQ14" i="13"/>
  <c r="BU14" i="13"/>
  <c r="BR14" i="13"/>
  <c r="BO14" i="13"/>
  <c r="BL14" i="13"/>
  <c r="BI14" i="13"/>
  <c r="BE14" i="13"/>
  <c r="BB14" i="13"/>
  <c r="AY14" i="13"/>
  <c r="AV14" i="13"/>
  <c r="AS14" i="13"/>
  <c r="AO14" i="13"/>
  <c r="AL14" i="13"/>
  <c r="AI14" i="13"/>
  <c r="AF14" i="13"/>
  <c r="AC14" i="13"/>
  <c r="CQ13" i="13"/>
  <c r="BU13" i="13"/>
  <c r="BR13" i="13"/>
  <c r="BO13" i="13"/>
  <c r="BL13" i="13"/>
  <c r="BI13" i="13"/>
  <c r="BE13" i="13"/>
  <c r="BB13" i="13"/>
  <c r="AY13" i="13"/>
  <c r="AV13" i="13"/>
  <c r="AS13" i="13"/>
  <c r="AO13" i="13"/>
  <c r="AL13" i="13"/>
  <c r="AI13" i="13"/>
  <c r="AF13" i="13"/>
  <c r="AC13" i="13"/>
  <c r="CQ12" i="13"/>
  <c r="BU12" i="13"/>
  <c r="BR12" i="13"/>
  <c r="BO12" i="13"/>
  <c r="BL12" i="13"/>
  <c r="BI12" i="13"/>
  <c r="BE12" i="13"/>
  <c r="BB12" i="13"/>
  <c r="AY12" i="13"/>
  <c r="AV12" i="13"/>
  <c r="AS12" i="13"/>
  <c r="AO12" i="13"/>
  <c r="AL12" i="13"/>
  <c r="AI12" i="13"/>
  <c r="AF12" i="13"/>
  <c r="AC12" i="13"/>
  <c r="CQ11" i="13"/>
  <c r="BU11" i="13"/>
  <c r="BR11" i="13"/>
  <c r="BO11" i="13"/>
  <c r="BL11" i="13"/>
  <c r="BI11" i="13"/>
  <c r="BE11" i="13"/>
  <c r="BB11" i="13"/>
  <c r="AY11" i="13"/>
  <c r="AV11" i="13"/>
  <c r="AS11" i="13"/>
  <c r="AO11" i="13"/>
  <c r="AL11" i="13"/>
  <c r="AI11" i="13"/>
  <c r="AF11" i="13"/>
  <c r="AC11" i="13"/>
  <c r="BU10" i="13"/>
  <c r="BR10" i="13"/>
  <c r="BO10" i="13"/>
  <c r="BL10" i="13"/>
  <c r="BI10" i="13"/>
  <c r="BE10" i="13"/>
  <c r="BB10" i="13"/>
  <c r="AY10" i="13"/>
  <c r="AV10" i="13"/>
  <c r="AS10" i="13"/>
  <c r="AO10" i="13"/>
  <c r="AL10" i="13"/>
  <c r="AI10" i="13"/>
  <c r="AF10" i="13"/>
  <c r="AC10" i="13"/>
  <c r="U10" i="13"/>
  <c r="T10" i="13"/>
  <c r="CG163" i="24" l="1"/>
  <c r="BR163" i="24"/>
  <c r="BQ163" i="24"/>
  <c r="CJ158" i="24"/>
  <c r="BM163" i="24"/>
  <c r="BL163" i="24"/>
  <c r="BJ163" i="24"/>
  <c r="BI163" i="24"/>
  <c r="BP159" i="24"/>
  <c r="BP163" i="24" s="1"/>
  <c r="BF157" i="24"/>
  <c r="BD163" i="24"/>
  <c r="BC163" i="24"/>
  <c r="BH159" i="24"/>
  <c r="BA163" i="24"/>
  <c r="AZ163" i="24"/>
  <c r="BF159" i="24"/>
  <c r="AX163" i="24"/>
  <c r="AW163" i="24"/>
  <c r="BF158" i="24"/>
  <c r="AT163" i="24"/>
  <c r="AU163" i="24"/>
  <c r="AO163" i="24"/>
  <c r="AP163" i="24"/>
  <c r="AS160" i="24"/>
  <c r="CO160" i="24" s="1"/>
  <c r="AJ163" i="24"/>
  <c r="AI163" i="24"/>
  <c r="AM163" i="24"/>
  <c r="AL163" i="24"/>
  <c r="AF163" i="24"/>
  <c r="AG163" i="24"/>
  <c r="AS159" i="24"/>
  <c r="AS163" i="24" s="1"/>
  <c r="AE156" i="24"/>
  <c r="AA163" i="24"/>
  <c r="AB163" i="24"/>
  <c r="X163" i="24"/>
  <c r="Y163" i="24"/>
  <c r="AE155" i="24"/>
  <c r="CO155" i="24" s="1"/>
  <c r="U163" i="24"/>
  <c r="V163" i="24"/>
  <c r="R163" i="24"/>
  <c r="S163" i="24"/>
  <c r="AE157" i="24"/>
  <c r="C170" i="13"/>
  <c r="C168" i="13"/>
  <c r="CJ12" i="24"/>
  <c r="CJ16" i="24"/>
  <c r="CJ20" i="24"/>
  <c r="CJ24" i="24"/>
  <c r="CJ28" i="24"/>
  <c r="CJ11" i="24"/>
  <c r="CJ15" i="24"/>
  <c r="CJ19" i="24"/>
  <c r="CO19" i="24" s="1"/>
  <c r="CJ27" i="24"/>
  <c r="CJ14" i="24"/>
  <c r="CJ18" i="24"/>
  <c r="CJ22" i="24"/>
  <c r="CJ26" i="24"/>
  <c r="S160" i="25"/>
  <c r="T160" i="25"/>
  <c r="R160" i="25"/>
  <c r="T161" i="25"/>
  <c r="R161" i="25"/>
  <c r="S161" i="25"/>
  <c r="T162" i="25"/>
  <c r="R162" i="25"/>
  <c r="S162" i="25"/>
  <c r="R159" i="25"/>
  <c r="S159" i="25"/>
  <c r="T159" i="25"/>
  <c r="T152" i="25"/>
  <c r="S152" i="25"/>
  <c r="R152" i="25"/>
  <c r="T156" i="25"/>
  <c r="R156" i="25"/>
  <c r="S156" i="25"/>
  <c r="BH13" i="24"/>
  <c r="BF41" i="24"/>
  <c r="BF45" i="24"/>
  <c r="BF65" i="24"/>
  <c r="BF69" i="24"/>
  <c r="BF73" i="24"/>
  <c r="BF77" i="24"/>
  <c r="BH93" i="24"/>
  <c r="BH98" i="24"/>
  <c r="BH102" i="24"/>
  <c r="CO102" i="24" s="1"/>
  <c r="BH106" i="24"/>
  <c r="BH110" i="24"/>
  <c r="BH114" i="24"/>
  <c r="BH118" i="24"/>
  <c r="CO118" i="24" s="1"/>
  <c r="BH123" i="24"/>
  <c r="BH127" i="24"/>
  <c r="BH131" i="24"/>
  <c r="BH135" i="24"/>
  <c r="CO135" i="24" s="1"/>
  <c r="BH139" i="24"/>
  <c r="BH143" i="24"/>
  <c r="CO143" i="24" s="1"/>
  <c r="BH148" i="24"/>
  <c r="CO148" i="24" s="1"/>
  <c r="BH149" i="24"/>
  <c r="CO149" i="24" s="1"/>
  <c r="BH156" i="24"/>
  <c r="CO156" i="24" s="1"/>
  <c r="S155" i="25"/>
  <c r="R155" i="25"/>
  <c r="T155" i="25"/>
  <c r="T153" i="25"/>
  <c r="R153" i="25"/>
  <c r="S153" i="25"/>
  <c r="R157" i="25"/>
  <c r="T157" i="25"/>
  <c r="S157" i="25"/>
  <c r="S151" i="25"/>
  <c r="R151" i="25"/>
  <c r="T151" i="25"/>
  <c r="R150" i="25"/>
  <c r="S150" i="25"/>
  <c r="T150" i="25"/>
  <c r="R154" i="25"/>
  <c r="S154" i="25"/>
  <c r="T154" i="25"/>
  <c r="R158" i="25"/>
  <c r="S158" i="25"/>
  <c r="T158" i="25"/>
  <c r="BF11" i="24"/>
  <c r="BF27" i="24"/>
  <c r="BF31" i="24"/>
  <c r="BF51" i="24"/>
  <c r="BF59" i="24"/>
  <c r="BF63" i="24"/>
  <c r="BF83" i="24"/>
  <c r="BF87" i="24"/>
  <c r="BF91" i="24"/>
  <c r="BH95" i="24"/>
  <c r="CO95" i="24" s="1"/>
  <c r="BH99" i="24"/>
  <c r="BH104" i="24"/>
  <c r="BH108" i="24"/>
  <c r="BH112" i="24"/>
  <c r="CO112" i="24" s="1"/>
  <c r="BH116" i="24"/>
  <c r="BH120" i="24"/>
  <c r="BH121" i="24"/>
  <c r="BH125" i="24"/>
  <c r="BH129" i="24"/>
  <c r="BH133" i="24"/>
  <c r="BH137" i="24"/>
  <c r="BH141" i="24"/>
  <c r="CO141" i="24" s="1"/>
  <c r="BH146" i="24"/>
  <c r="BH151" i="24"/>
  <c r="CO151" i="24" s="1"/>
  <c r="BH154" i="24"/>
  <c r="CO154" i="24" s="1"/>
  <c r="BH158" i="24"/>
  <c r="BH21" i="24"/>
  <c r="BF21" i="24"/>
  <c r="BH25" i="24"/>
  <c r="CO25" i="24" s="1"/>
  <c r="BF25" i="24"/>
  <c r="BH33" i="24"/>
  <c r="CO33" i="24" s="1"/>
  <c r="BF33" i="24"/>
  <c r="BH57" i="24"/>
  <c r="BF57" i="24"/>
  <c r="BH74" i="24"/>
  <c r="BF74" i="24"/>
  <c r="BF13" i="24"/>
  <c r="BH24" i="24"/>
  <c r="BF24" i="24"/>
  <c r="BH28" i="24"/>
  <c r="BF28" i="24"/>
  <c r="BH32" i="24"/>
  <c r="CO32" i="24" s="1"/>
  <c r="BF32" i="24"/>
  <c r="BH36" i="24"/>
  <c r="CO36" i="24" s="1"/>
  <c r="BF36" i="24"/>
  <c r="BH56" i="24"/>
  <c r="CO56" i="24" s="1"/>
  <c r="BF56" i="24"/>
  <c r="BH60" i="24"/>
  <c r="BF60" i="24"/>
  <c r="BH64" i="24"/>
  <c r="CO64" i="24" s="1"/>
  <c r="BF64" i="24"/>
  <c r="BH68" i="24"/>
  <c r="BH17" i="24"/>
  <c r="CO17" i="24" s="1"/>
  <c r="BF17" i="24"/>
  <c r="BH49" i="24"/>
  <c r="CO49" i="24" s="1"/>
  <c r="BF49" i="24"/>
  <c r="BH61" i="24"/>
  <c r="CO61" i="24" s="1"/>
  <c r="BF61" i="24"/>
  <c r="BH70" i="24"/>
  <c r="BF70" i="24"/>
  <c r="BH15" i="24"/>
  <c r="BF15" i="24"/>
  <c r="BH19" i="24"/>
  <c r="BF19" i="24"/>
  <c r="BH35" i="24"/>
  <c r="CO35" i="24" s="1"/>
  <c r="BF35" i="24"/>
  <c r="BH39" i="24"/>
  <c r="BF39" i="24"/>
  <c r="BH43" i="24"/>
  <c r="CO43" i="24" s="1"/>
  <c r="BF43" i="24"/>
  <c r="BH47" i="24"/>
  <c r="BF47" i="24"/>
  <c r="BH55" i="24"/>
  <c r="CO55" i="24" s="1"/>
  <c r="BF55" i="24"/>
  <c r="BH67" i="24"/>
  <c r="BF67" i="24"/>
  <c r="BH29" i="24"/>
  <c r="CO29" i="24" s="1"/>
  <c r="BF29" i="24"/>
  <c r="BH37" i="24"/>
  <c r="CO37" i="24" s="1"/>
  <c r="BF37" i="24"/>
  <c r="BH53" i="24"/>
  <c r="CO53" i="24" s="1"/>
  <c r="BF53" i="24"/>
  <c r="BH14" i="24"/>
  <c r="CO14" i="24" s="1"/>
  <c r="BF14" i="24"/>
  <c r="BH18" i="24"/>
  <c r="BF18" i="24"/>
  <c r="BH22" i="24"/>
  <c r="BF22" i="24"/>
  <c r="BH26" i="24"/>
  <c r="CO26" i="24" s="1"/>
  <c r="BF26" i="24"/>
  <c r="BH30" i="24"/>
  <c r="CO30" i="24" s="1"/>
  <c r="BF30" i="24"/>
  <c r="BH42" i="24"/>
  <c r="CO42" i="24" s="1"/>
  <c r="BF42" i="24"/>
  <c r="BH46" i="24"/>
  <c r="BF46" i="24"/>
  <c r="BH50" i="24"/>
  <c r="CO50" i="24" s="1"/>
  <c r="BF50" i="24"/>
  <c r="BH54" i="24"/>
  <c r="CO54" i="24" s="1"/>
  <c r="BF54" i="24"/>
  <c r="BH71" i="24"/>
  <c r="CO71" i="24" s="1"/>
  <c r="BF71" i="24"/>
  <c r="BH75" i="24"/>
  <c r="CO75" i="24" s="1"/>
  <c r="BF75" i="24"/>
  <c r="R128" i="25"/>
  <c r="S128" i="25"/>
  <c r="T128" i="25"/>
  <c r="R148" i="25"/>
  <c r="S148" i="25"/>
  <c r="T148" i="25"/>
  <c r="R132" i="25"/>
  <c r="S132" i="25"/>
  <c r="T132" i="25"/>
  <c r="R140" i="25"/>
  <c r="S140" i="25"/>
  <c r="T140" i="25"/>
  <c r="S133" i="25"/>
  <c r="R133" i="25"/>
  <c r="T133" i="25"/>
  <c r="S141" i="25"/>
  <c r="T141" i="25"/>
  <c r="R141" i="25"/>
  <c r="S145" i="25"/>
  <c r="R145" i="25"/>
  <c r="T145" i="25"/>
  <c r="T130" i="25"/>
  <c r="S130" i="25"/>
  <c r="R130" i="25"/>
  <c r="T134" i="25"/>
  <c r="S134" i="25"/>
  <c r="R134" i="25"/>
  <c r="T138" i="25"/>
  <c r="R138" i="25"/>
  <c r="S138" i="25"/>
  <c r="T142" i="25"/>
  <c r="S142" i="25"/>
  <c r="R142" i="25"/>
  <c r="T146" i="25"/>
  <c r="S146" i="25"/>
  <c r="R146" i="25"/>
  <c r="R136" i="25"/>
  <c r="S136" i="25"/>
  <c r="T136" i="25"/>
  <c r="R144" i="25"/>
  <c r="S144" i="25"/>
  <c r="T144" i="25"/>
  <c r="S129" i="25"/>
  <c r="R129" i="25"/>
  <c r="T129" i="25"/>
  <c r="S137" i="25"/>
  <c r="R137" i="25"/>
  <c r="T137" i="25"/>
  <c r="S149" i="25"/>
  <c r="T149" i="25"/>
  <c r="R149" i="25"/>
  <c r="T131" i="25"/>
  <c r="R131" i="25"/>
  <c r="S131" i="25"/>
  <c r="T135" i="25"/>
  <c r="R135" i="25"/>
  <c r="S135" i="25"/>
  <c r="T139" i="25"/>
  <c r="R139" i="25"/>
  <c r="S139" i="25"/>
  <c r="R143" i="25"/>
  <c r="S143" i="25"/>
  <c r="T143" i="25"/>
  <c r="T147" i="25"/>
  <c r="R147" i="25"/>
  <c r="S147" i="25"/>
  <c r="CO146" i="24"/>
  <c r="R121" i="25"/>
  <c r="S121" i="25"/>
  <c r="T121" i="25"/>
  <c r="R125" i="25"/>
  <c r="S125" i="25"/>
  <c r="T125" i="25"/>
  <c r="S122" i="25"/>
  <c r="R122" i="25"/>
  <c r="T122" i="25"/>
  <c r="R124" i="25"/>
  <c r="T124" i="25"/>
  <c r="S124" i="25"/>
  <c r="T123" i="25"/>
  <c r="S123" i="25"/>
  <c r="R123" i="25"/>
  <c r="T127" i="25"/>
  <c r="S127" i="25"/>
  <c r="R127" i="25"/>
  <c r="R104" i="25"/>
  <c r="S104" i="25"/>
  <c r="T104" i="25"/>
  <c r="R108" i="25"/>
  <c r="S108" i="25"/>
  <c r="T108" i="25"/>
  <c r="R112" i="25"/>
  <c r="S112" i="25"/>
  <c r="T112" i="25"/>
  <c r="R116" i="25"/>
  <c r="S116" i="25"/>
  <c r="T116" i="25"/>
  <c r="R120" i="25"/>
  <c r="S120" i="25"/>
  <c r="T120" i="25"/>
  <c r="S101" i="25"/>
  <c r="T101" i="25"/>
  <c r="R101" i="25"/>
  <c r="S105" i="25"/>
  <c r="R105" i="25"/>
  <c r="T105" i="25"/>
  <c r="S109" i="25"/>
  <c r="T109" i="25"/>
  <c r="R109" i="25"/>
  <c r="S113" i="25"/>
  <c r="T113" i="25"/>
  <c r="R113" i="25"/>
  <c r="S117" i="25"/>
  <c r="T117" i="25"/>
  <c r="R117" i="25"/>
  <c r="T102" i="25"/>
  <c r="R102" i="25"/>
  <c r="S102" i="25"/>
  <c r="T106" i="25"/>
  <c r="R106" i="25"/>
  <c r="S106" i="25"/>
  <c r="T110" i="25"/>
  <c r="S110" i="25"/>
  <c r="R110" i="25"/>
  <c r="T114" i="25"/>
  <c r="R114" i="25"/>
  <c r="S114" i="25"/>
  <c r="T118" i="25"/>
  <c r="R118" i="25"/>
  <c r="S118" i="25"/>
  <c r="R103" i="25"/>
  <c r="T103" i="25"/>
  <c r="S103" i="25"/>
  <c r="R107" i="25"/>
  <c r="T107" i="25"/>
  <c r="S107" i="25"/>
  <c r="R111" i="25"/>
  <c r="T111" i="25"/>
  <c r="S111" i="25"/>
  <c r="T115" i="25"/>
  <c r="R115" i="25"/>
  <c r="S115" i="25"/>
  <c r="T119" i="25"/>
  <c r="R119" i="25"/>
  <c r="S119" i="25"/>
  <c r="BH23" i="24"/>
  <c r="BF23" i="24"/>
  <c r="CJ23" i="24"/>
  <c r="CJ10" i="24"/>
  <c r="X129" i="21"/>
  <c r="X130" i="21"/>
  <c r="X131" i="21"/>
  <c r="X132" i="21"/>
  <c r="X133" i="21"/>
  <c r="X134" i="21"/>
  <c r="X135" i="21"/>
  <c r="X136" i="21"/>
  <c r="X137" i="21"/>
  <c r="X138" i="21"/>
  <c r="X139" i="21"/>
  <c r="X140" i="21"/>
  <c r="X141" i="21"/>
  <c r="X142" i="21"/>
  <c r="X143" i="21"/>
  <c r="X144" i="21"/>
  <c r="X145" i="21"/>
  <c r="X146" i="21"/>
  <c r="X147" i="21"/>
  <c r="X148" i="21"/>
  <c r="X149" i="21"/>
  <c r="X150" i="21"/>
  <c r="X151" i="21"/>
  <c r="X152" i="21"/>
  <c r="X153" i="21"/>
  <c r="X154" i="21"/>
  <c r="X155" i="21"/>
  <c r="X156" i="21"/>
  <c r="X157" i="21"/>
  <c r="X158" i="21"/>
  <c r="X159" i="21"/>
  <c r="X160" i="21"/>
  <c r="X161" i="21"/>
  <c r="X162" i="21"/>
  <c r="BF11" i="13"/>
  <c r="BF53" i="13"/>
  <c r="BF57" i="13"/>
  <c r="BF61" i="13"/>
  <c r="BV64" i="13"/>
  <c r="BF73" i="13"/>
  <c r="AP108" i="13"/>
  <c r="BF108" i="13"/>
  <c r="AP112" i="13"/>
  <c r="BF112" i="13"/>
  <c r="AP116" i="13"/>
  <c r="BF116" i="13"/>
  <c r="AP120" i="13"/>
  <c r="BF120" i="13"/>
  <c r="AP124" i="13"/>
  <c r="BF124" i="13"/>
  <c r="BF128" i="13"/>
  <c r="AP132" i="13"/>
  <c r="BF136" i="13"/>
  <c r="AP156" i="13"/>
  <c r="AP160" i="13"/>
  <c r="BF23" i="13"/>
  <c r="BV54" i="13"/>
  <c r="BV56" i="13"/>
  <c r="BV60" i="13"/>
  <c r="BF65" i="13"/>
  <c r="BV92" i="13"/>
  <c r="AP93" i="13"/>
  <c r="BF93" i="13"/>
  <c r="BV94" i="13"/>
  <c r="AP95" i="13"/>
  <c r="BF95" i="13"/>
  <c r="BV96" i="13"/>
  <c r="AP97" i="13"/>
  <c r="BF97" i="13"/>
  <c r="BV98" i="13"/>
  <c r="AP99" i="13"/>
  <c r="BH10" i="24"/>
  <c r="BF10" i="24"/>
  <c r="BP161" i="24"/>
  <c r="BH162" i="24"/>
  <c r="CO162" i="24" s="1"/>
  <c r="BH161" i="24"/>
  <c r="BF161" i="24"/>
  <c r="AS161" i="24"/>
  <c r="AE159" i="24"/>
  <c r="AE11" i="24"/>
  <c r="BH78" i="24"/>
  <c r="CO78" i="24" s="1"/>
  <c r="BF78" i="24"/>
  <c r="BH79" i="24"/>
  <c r="CO79" i="24" s="1"/>
  <c r="BF79" i="24"/>
  <c r="BH81" i="24"/>
  <c r="CO81" i="24" s="1"/>
  <c r="BF81" i="24"/>
  <c r="BH80" i="24"/>
  <c r="BH82" i="24"/>
  <c r="BF82" i="24"/>
  <c r="BH85" i="24"/>
  <c r="CO85" i="24" s="1"/>
  <c r="BF85" i="24"/>
  <c r="BH88" i="24"/>
  <c r="CO88" i="24" s="1"/>
  <c r="BF88" i="24"/>
  <c r="BH89" i="24"/>
  <c r="BF89" i="24"/>
  <c r="BH92" i="24"/>
  <c r="CO92" i="24" s="1"/>
  <c r="BF92" i="24"/>
  <c r="BH84" i="24"/>
  <c r="AP129" i="13"/>
  <c r="BF129" i="13"/>
  <c r="AP133" i="13"/>
  <c r="BF133" i="13"/>
  <c r="AP137" i="13"/>
  <c r="BF137" i="13"/>
  <c r="BF99" i="13"/>
  <c r="BF132" i="13"/>
  <c r="AP102" i="13"/>
  <c r="BF102" i="13"/>
  <c r="AP130" i="13"/>
  <c r="AP134" i="13"/>
  <c r="AP103" i="13"/>
  <c r="BF103" i="13"/>
  <c r="AP107" i="13"/>
  <c r="BF107" i="13"/>
  <c r="AP115" i="13"/>
  <c r="AP123" i="13"/>
  <c r="BF123" i="13"/>
  <c r="AP127" i="13"/>
  <c r="BF127" i="13"/>
  <c r="AP131" i="13"/>
  <c r="AP135" i="13"/>
  <c r="BF135" i="13"/>
  <c r="AP147" i="13"/>
  <c r="AP155" i="13"/>
  <c r="AP159" i="13"/>
  <c r="CO22" i="24"/>
  <c r="CO113" i="24"/>
  <c r="CO46" i="24"/>
  <c r="CO57" i="24"/>
  <c r="CO96" i="24"/>
  <c r="CO99" i="24"/>
  <c r="CO106" i="24"/>
  <c r="CO110" i="24"/>
  <c r="CO114" i="24"/>
  <c r="CO121" i="24"/>
  <c r="CO125" i="24"/>
  <c r="CO129" i="24"/>
  <c r="CO133" i="24"/>
  <c r="CO137" i="24"/>
  <c r="CO18" i="24"/>
  <c r="CO68" i="24"/>
  <c r="CO98" i="24"/>
  <c r="CO117" i="24"/>
  <c r="CO136" i="24"/>
  <c r="CO39" i="24"/>
  <c r="CO47" i="24"/>
  <c r="CO80" i="24"/>
  <c r="CO84" i="24"/>
  <c r="CO89" i="24"/>
  <c r="CO93" i="24"/>
  <c r="CO100" i="24"/>
  <c r="CO103" i="24"/>
  <c r="CO107" i="24"/>
  <c r="CO111" i="24"/>
  <c r="CO115" i="24"/>
  <c r="CO119" i="24"/>
  <c r="CO122" i="24"/>
  <c r="CO126" i="24"/>
  <c r="CO130" i="24"/>
  <c r="CO134" i="24"/>
  <c r="CO138" i="24"/>
  <c r="CO60" i="24"/>
  <c r="CO101" i="24"/>
  <c r="CO105" i="24"/>
  <c r="CO109" i="24"/>
  <c r="CO124" i="24"/>
  <c r="CO128" i="24"/>
  <c r="CO132" i="24"/>
  <c r="CO21" i="24"/>
  <c r="CO28" i="24"/>
  <c r="CO67" i="24"/>
  <c r="CO70" i="24"/>
  <c r="CO74" i="24"/>
  <c r="CO82" i="24"/>
  <c r="CO94" i="24"/>
  <c r="CO97" i="24"/>
  <c r="CO104" i="24"/>
  <c r="CO108" i="24"/>
  <c r="CO116" i="24"/>
  <c r="CO120" i="24"/>
  <c r="CO123" i="24"/>
  <c r="CO127" i="24"/>
  <c r="CO131" i="24"/>
  <c r="CO139" i="24"/>
  <c r="BH11" i="24"/>
  <c r="BH40" i="24"/>
  <c r="CO40" i="24" s="1"/>
  <c r="BH44" i="24"/>
  <c r="CO44" i="24" s="1"/>
  <c r="BH51" i="24"/>
  <c r="CO51" i="24" s="1"/>
  <c r="BH58" i="24"/>
  <c r="CO58" i="24" s="1"/>
  <c r="BH62" i="24"/>
  <c r="CO62" i="24" s="1"/>
  <c r="BH65" i="24"/>
  <c r="CO65" i="24" s="1"/>
  <c r="BH72" i="24"/>
  <c r="CO72" i="24" s="1"/>
  <c r="BH76" i="24"/>
  <c r="CO76" i="24" s="1"/>
  <c r="BH83" i="24"/>
  <c r="CO83" i="24" s="1"/>
  <c r="BH86" i="24"/>
  <c r="CO86" i="24" s="1"/>
  <c r="BH90" i="24"/>
  <c r="CO90" i="24" s="1"/>
  <c r="BH12" i="24"/>
  <c r="CO12" i="24" s="1"/>
  <c r="BH16" i="24"/>
  <c r="CO16" i="24" s="1"/>
  <c r="BH20" i="24"/>
  <c r="BH27" i="24"/>
  <c r="CO27" i="24" s="1"/>
  <c r="BH31" i="24"/>
  <c r="CO31" i="24" s="1"/>
  <c r="BH34" i="24"/>
  <c r="CO34" i="24" s="1"/>
  <c r="BH38" i="24"/>
  <c r="CO38" i="24" s="1"/>
  <c r="BH41" i="24"/>
  <c r="CO41" i="24" s="1"/>
  <c r="BH45" i="24"/>
  <c r="CO45" i="24" s="1"/>
  <c r="BH48" i="24"/>
  <c r="CO48" i="24" s="1"/>
  <c r="BH52" i="24"/>
  <c r="CO52" i="24" s="1"/>
  <c r="BH59" i="24"/>
  <c r="CO59" i="24" s="1"/>
  <c r="BH63" i="24"/>
  <c r="CO63" i="24" s="1"/>
  <c r="BH66" i="24"/>
  <c r="CO66" i="24" s="1"/>
  <c r="BH69" i="24"/>
  <c r="CO69" i="24" s="1"/>
  <c r="BH73" i="24"/>
  <c r="CO73" i="24" s="1"/>
  <c r="BH77" i="24"/>
  <c r="CO77" i="24" s="1"/>
  <c r="BH87" i="24"/>
  <c r="CO87" i="24" s="1"/>
  <c r="BH91" i="24"/>
  <c r="CO91" i="24" s="1"/>
  <c r="CO10" i="24"/>
  <c r="CO13" i="24"/>
  <c r="BF15" i="13"/>
  <c r="BV23" i="13"/>
  <c r="X25" i="13"/>
  <c r="W25" i="13" s="1"/>
  <c r="BF25" i="13"/>
  <c r="BV25" i="13"/>
  <c r="BF27" i="13"/>
  <c r="BV27" i="13"/>
  <c r="X29" i="13"/>
  <c r="W29" i="13" s="1"/>
  <c r="BF29" i="13"/>
  <c r="BV29" i="13"/>
  <c r="BF31" i="13"/>
  <c r="BV31" i="13"/>
  <c r="X33" i="13"/>
  <c r="W33" i="13" s="1"/>
  <c r="BF33" i="13"/>
  <c r="BV33" i="13"/>
  <c r="BF39" i="13"/>
  <c r="BV39" i="13"/>
  <c r="X41" i="13"/>
  <c r="W41" i="13" s="1"/>
  <c r="BF41" i="13"/>
  <c r="BV41" i="13"/>
  <c r="X45" i="13"/>
  <c r="W45" i="13" s="1"/>
  <c r="AP48" i="13"/>
  <c r="BV49" i="13"/>
  <c r="AP92" i="13"/>
  <c r="CV143" i="13"/>
  <c r="CV151" i="13"/>
  <c r="BF152" i="13"/>
  <c r="BV152" i="13"/>
  <c r="BF153" i="13"/>
  <c r="BV153" i="13"/>
  <c r="BV154" i="13"/>
  <c r="V125" i="25"/>
  <c r="U133" i="25"/>
  <c r="BV83" i="13"/>
  <c r="BV85" i="13"/>
  <c r="BF86" i="13"/>
  <c r="BV87" i="13"/>
  <c r="BV146" i="13"/>
  <c r="BF115" i="13"/>
  <c r="BF76" i="13"/>
  <c r="BF12" i="13"/>
  <c r="BV12" i="13"/>
  <c r="BF14" i="13"/>
  <c r="BV14" i="13"/>
  <c r="BF34" i="13"/>
  <c r="X42" i="13"/>
  <c r="V42" i="13" s="1"/>
  <c r="X46" i="13"/>
  <c r="V46" i="13" s="1"/>
  <c r="AP146" i="13"/>
  <c r="BF16" i="13"/>
  <c r="BV16" i="13"/>
  <c r="BF18" i="13"/>
  <c r="BV18" i="13"/>
  <c r="BF20" i="13"/>
  <c r="BV20" i="13"/>
  <c r="BF22" i="13"/>
  <c r="BV22" i="13"/>
  <c r="BF35" i="13"/>
  <c r="BF13" i="13"/>
  <c r="BV24" i="13"/>
  <c r="BV26" i="13"/>
  <c r="BF28" i="13"/>
  <c r="BF30" i="13"/>
  <c r="BF32" i="13"/>
  <c r="BV32" i="13"/>
  <c r="BF38" i="13"/>
  <c r="BF52" i="13"/>
  <c r="BV55" i="13"/>
  <c r="BV59" i="13"/>
  <c r="BV63" i="13"/>
  <c r="BV137" i="13"/>
  <c r="BV13" i="13"/>
  <c r="BF24" i="13"/>
  <c r="BF26" i="13"/>
  <c r="BV28" i="13"/>
  <c r="BV30" i="13"/>
  <c r="BV15" i="13"/>
  <c r="BF17" i="13"/>
  <c r="BV17" i="13"/>
  <c r="BF19" i="13"/>
  <c r="BV19" i="13"/>
  <c r="BF21" i="13"/>
  <c r="BV21" i="13"/>
  <c r="BV38" i="13"/>
  <c r="BF40" i="13"/>
  <c r="BV40" i="13"/>
  <c r="AP49" i="13"/>
  <c r="BV35" i="13"/>
  <c r="X37" i="13"/>
  <c r="W37" i="13" s="1"/>
  <c r="BF37" i="13"/>
  <c r="BV37" i="13"/>
  <c r="BV42" i="13"/>
  <c r="BF43" i="13"/>
  <c r="BV44" i="13"/>
  <c r="BF45" i="13"/>
  <c r="BV46" i="13"/>
  <c r="BF47" i="13"/>
  <c r="BV48" i="13"/>
  <c r="BF49" i="13"/>
  <c r="BF50" i="13"/>
  <c r="BV50" i="13"/>
  <c r="X54" i="13"/>
  <c r="V54" i="13" s="1"/>
  <c r="BF54" i="13"/>
  <c r="BF56" i="13"/>
  <c r="BV58" i="13"/>
  <c r="BV62" i="13"/>
  <c r="BV66" i="13"/>
  <c r="BF68" i="13"/>
  <c r="BV68" i="13"/>
  <c r="X70" i="13"/>
  <c r="W70" i="13" s="1"/>
  <c r="BF70" i="13"/>
  <c r="BV70" i="13"/>
  <c r="BF72" i="13"/>
  <c r="BV72" i="13"/>
  <c r="BF74" i="13"/>
  <c r="X76" i="13"/>
  <c r="W76" i="13" s="1"/>
  <c r="BV78" i="13"/>
  <c r="BF80" i="13"/>
  <c r="BF82" i="13"/>
  <c r="BV82" i="13"/>
  <c r="X86" i="13"/>
  <c r="W86" i="13" s="1"/>
  <c r="BV89" i="13"/>
  <c r="AP90" i="13"/>
  <c r="X99" i="13"/>
  <c r="W99" i="13" s="1"/>
  <c r="BF100" i="13"/>
  <c r="BF101" i="13"/>
  <c r="BF104" i="13"/>
  <c r="BF105" i="13"/>
  <c r="BF106" i="13"/>
  <c r="BF109" i="13"/>
  <c r="BF110" i="13"/>
  <c r="BF111" i="13"/>
  <c r="BF113" i="13"/>
  <c r="BF114" i="13"/>
  <c r="BF117" i="13"/>
  <c r="BF118" i="13"/>
  <c r="BF119" i="13"/>
  <c r="BF121" i="13"/>
  <c r="BF122" i="13"/>
  <c r="BF125" i="13"/>
  <c r="BF126" i="13"/>
  <c r="CV128" i="13"/>
  <c r="CV132" i="13"/>
  <c r="AP138" i="13"/>
  <c r="AP139" i="13"/>
  <c r="AP140" i="13"/>
  <c r="BF140" i="13"/>
  <c r="AP141" i="13"/>
  <c r="BF141" i="13"/>
  <c r="AP142" i="13"/>
  <c r="AP143" i="13"/>
  <c r="BF143" i="13"/>
  <c r="BF144" i="13"/>
  <c r="AP145" i="13"/>
  <c r="BF145" i="13"/>
  <c r="BV148" i="13"/>
  <c r="BV149" i="13"/>
  <c r="BV150" i="13"/>
  <c r="BV151" i="13"/>
  <c r="BF156" i="13"/>
  <c r="BV156" i="13"/>
  <c r="BF157" i="13"/>
  <c r="BV157" i="13"/>
  <c r="BF160" i="13"/>
  <c r="BV160" i="13"/>
  <c r="BF161" i="13"/>
  <c r="BV161" i="13"/>
  <c r="BF79" i="13"/>
  <c r="BV84" i="13"/>
  <c r="AP85" i="13"/>
  <c r="BF85" i="13"/>
  <c r="BV86" i="13"/>
  <c r="BV88" i="13"/>
  <c r="AP94" i="13"/>
  <c r="AP96" i="13"/>
  <c r="AP98" i="13"/>
  <c r="BV100" i="13"/>
  <c r="BV103" i="13"/>
  <c r="BV104" i="13"/>
  <c r="BV105" i="13"/>
  <c r="BV109" i="13"/>
  <c r="BV112" i="13"/>
  <c r="BV113" i="13"/>
  <c r="BV117" i="13"/>
  <c r="BV120" i="13"/>
  <c r="CW120" i="13" s="1"/>
  <c r="BV121" i="13"/>
  <c r="BV125" i="13"/>
  <c r="BV127" i="13"/>
  <c r="BV128" i="13"/>
  <c r="BV129" i="13"/>
  <c r="BV130" i="13"/>
  <c r="BV132" i="13"/>
  <c r="BV133" i="13"/>
  <c r="BV134" i="13"/>
  <c r="BV135" i="13"/>
  <c r="BV136" i="13"/>
  <c r="AP153" i="13"/>
  <c r="AP154" i="13"/>
  <c r="BV155" i="13"/>
  <c r="BV158" i="13"/>
  <c r="BV159" i="13"/>
  <c r="BV162" i="13"/>
  <c r="BV34" i="13"/>
  <c r="BF36" i="13"/>
  <c r="BV36" i="13"/>
  <c r="BF42" i="13"/>
  <c r="BV43" i="13"/>
  <c r="BF44" i="13"/>
  <c r="BV45" i="13"/>
  <c r="BF46" i="13"/>
  <c r="BV47" i="13"/>
  <c r="BF48" i="13"/>
  <c r="BF51" i="13"/>
  <c r="BV51" i="13"/>
  <c r="X53" i="13"/>
  <c r="W53" i="13" s="1"/>
  <c r="BF55" i="13"/>
  <c r="X57" i="13"/>
  <c r="V57" i="13" s="1"/>
  <c r="BV57" i="13"/>
  <c r="BV61" i="13"/>
  <c r="BV65" i="13"/>
  <c r="BF67" i="13"/>
  <c r="BV67" i="13"/>
  <c r="BF69" i="13"/>
  <c r="BV69" i="13"/>
  <c r="BF71" i="13"/>
  <c r="BV71" i="13"/>
  <c r="X73" i="13"/>
  <c r="V73" i="13" s="1"/>
  <c r="BF77" i="13"/>
  <c r="BF81" i="13"/>
  <c r="BV81" i="13"/>
  <c r="AP88" i="13"/>
  <c r="X89" i="13"/>
  <c r="BV90" i="13"/>
  <c r="AP91" i="13"/>
  <c r="BF91" i="13"/>
  <c r="BV138" i="13"/>
  <c r="BV140" i="13"/>
  <c r="BV141" i="13"/>
  <c r="BV142" i="13"/>
  <c r="BV143" i="13"/>
  <c r="BV144" i="13"/>
  <c r="BV145" i="13"/>
  <c r="AP148" i="13"/>
  <c r="BF148" i="13"/>
  <c r="AP149" i="13"/>
  <c r="AP150" i="13"/>
  <c r="AP151" i="13"/>
  <c r="AP152" i="13"/>
  <c r="AP157" i="13"/>
  <c r="AP158" i="13"/>
  <c r="AP161" i="13"/>
  <c r="AP162" i="13"/>
  <c r="BF60" i="13"/>
  <c r="BF64" i="13"/>
  <c r="BF88" i="13"/>
  <c r="BF131" i="13"/>
  <c r="W54" i="13"/>
  <c r="BF10" i="13"/>
  <c r="BV74" i="13"/>
  <c r="BF84" i="13"/>
  <c r="BF139" i="13"/>
  <c r="AP11" i="13"/>
  <c r="BV11" i="13"/>
  <c r="AP14" i="13"/>
  <c r="AP15" i="13"/>
  <c r="AP18" i="13"/>
  <c r="AP19" i="13"/>
  <c r="AP22" i="13"/>
  <c r="AP23" i="13"/>
  <c r="AP26" i="13"/>
  <c r="AP27" i="13"/>
  <c r="AP30" i="13"/>
  <c r="AP31" i="13"/>
  <c r="AP34" i="13"/>
  <c r="AP35" i="13"/>
  <c r="AP38" i="13"/>
  <c r="AP39" i="13"/>
  <c r="X49" i="13"/>
  <c r="W49" i="13" s="1"/>
  <c r="X50" i="13"/>
  <c r="BV53" i="13"/>
  <c r="AP54" i="13"/>
  <c r="BF59" i="13"/>
  <c r="BF63" i="13"/>
  <c r="AP68" i="13"/>
  <c r="AP72" i="13"/>
  <c r="BV73" i="13"/>
  <c r="BF75" i="13"/>
  <c r="AP80" i="13"/>
  <c r="BF83" i="13"/>
  <c r="BF87" i="13"/>
  <c r="BF90" i="13"/>
  <c r="BF92" i="13"/>
  <c r="BF94" i="13"/>
  <c r="BF96" i="13"/>
  <c r="BF98" i="13"/>
  <c r="AP100" i="13"/>
  <c r="BV101" i="13"/>
  <c r="AP104" i="13"/>
  <c r="AP111" i="13"/>
  <c r="AP119" i="13"/>
  <c r="BV77" i="13"/>
  <c r="BF147" i="13"/>
  <c r="BV10" i="13"/>
  <c r="AP42" i="13"/>
  <c r="AP45" i="13"/>
  <c r="W46" i="13"/>
  <c r="BV52" i="13"/>
  <c r="AP57" i="13"/>
  <c r="BF58" i="13"/>
  <c r="AP61" i="13"/>
  <c r="BF62" i="13"/>
  <c r="AP65" i="13"/>
  <c r="BF66" i="13"/>
  <c r="BV75" i="13"/>
  <c r="BF78" i="13"/>
  <c r="BV91" i="13"/>
  <c r="BV93" i="13"/>
  <c r="BV95" i="13"/>
  <c r="BV97" i="13"/>
  <c r="BV99" i="13"/>
  <c r="AP101" i="13"/>
  <c r="BV102" i="13"/>
  <c r="BV108" i="13"/>
  <c r="BV116" i="13"/>
  <c r="BV124" i="13"/>
  <c r="AP128" i="13"/>
  <c r="BV131" i="13"/>
  <c r="AP136" i="13"/>
  <c r="BV139" i="13"/>
  <c r="AP144" i="13"/>
  <c r="BV147" i="13"/>
  <c r="AP51" i="13"/>
  <c r="X60" i="13"/>
  <c r="W60" i="13" s="1"/>
  <c r="X67" i="13"/>
  <c r="BV76" i="13"/>
  <c r="BV80" i="13"/>
  <c r="X83" i="13"/>
  <c r="BF89" i="13"/>
  <c r="AP105" i="13"/>
  <c r="BV106" i="13"/>
  <c r="AP109" i="13"/>
  <c r="BV110" i="13"/>
  <c r="AP113" i="13"/>
  <c r="BV114" i="13"/>
  <c r="AP117" i="13"/>
  <c r="BV118" i="13"/>
  <c r="AP121" i="13"/>
  <c r="BV122" i="13"/>
  <c r="AP125" i="13"/>
  <c r="BV126" i="13"/>
  <c r="CV127" i="13"/>
  <c r="BF130" i="13"/>
  <c r="BF134" i="13"/>
  <c r="BF138" i="13"/>
  <c r="BF142" i="13"/>
  <c r="BF146" i="13"/>
  <c r="BF150" i="13"/>
  <c r="BF151" i="13"/>
  <c r="BF155" i="13"/>
  <c r="BF159" i="13"/>
  <c r="BV79" i="13"/>
  <c r="AP106" i="13"/>
  <c r="BV107" i="13"/>
  <c r="CV109" i="13"/>
  <c r="AP110" i="13"/>
  <c r="BV111" i="13"/>
  <c r="CV113" i="13"/>
  <c r="AP114" i="13"/>
  <c r="BV115" i="13"/>
  <c r="AP118" i="13"/>
  <c r="BV119" i="13"/>
  <c r="AP122" i="13"/>
  <c r="BV123" i="13"/>
  <c r="AP126" i="13"/>
  <c r="BF149" i="13"/>
  <c r="BF154" i="13"/>
  <c r="X155" i="13"/>
  <c r="BF158" i="13"/>
  <c r="X159" i="13"/>
  <c r="BF162" i="13"/>
  <c r="AP75" i="13"/>
  <c r="AP79" i="13"/>
  <c r="AP82" i="13"/>
  <c r="X92" i="13"/>
  <c r="W92" i="13" s="1"/>
  <c r="X103" i="13"/>
  <c r="X107" i="13"/>
  <c r="X111" i="13"/>
  <c r="X115" i="13"/>
  <c r="X119" i="13"/>
  <c r="X123" i="13"/>
  <c r="X127" i="13"/>
  <c r="CV133" i="13"/>
  <c r="CV145" i="13"/>
  <c r="X144" i="13"/>
  <c r="X148" i="13"/>
  <c r="Y118" i="25"/>
  <c r="V130" i="25"/>
  <c r="V134" i="25"/>
  <c r="X103" i="25"/>
  <c r="U109" i="25"/>
  <c r="V152" i="25"/>
  <c r="V156" i="25"/>
  <c r="Y124" i="25"/>
  <c r="V128" i="25"/>
  <c r="V132" i="25"/>
  <c r="V111" i="25"/>
  <c r="V119" i="25"/>
  <c r="X131" i="25"/>
  <c r="U135" i="25"/>
  <c r="Y115" i="25"/>
  <c r="Y123" i="25"/>
  <c r="Y127" i="25"/>
  <c r="X101" i="25"/>
  <c r="Y104" i="25"/>
  <c r="Y116" i="25"/>
  <c r="V160" i="25"/>
  <c r="V101" i="25"/>
  <c r="U110" i="25"/>
  <c r="V133" i="25"/>
  <c r="AP52" i="13"/>
  <c r="AP55" i="13"/>
  <c r="AP58" i="13"/>
  <c r="AP62" i="13"/>
  <c r="AP66" i="13"/>
  <c r="AP69" i="13"/>
  <c r="AP76" i="13"/>
  <c r="AP12" i="13"/>
  <c r="AP16" i="13"/>
  <c r="AP20" i="13"/>
  <c r="AP24" i="13"/>
  <c r="AP28" i="13"/>
  <c r="AP32" i="13"/>
  <c r="AP36" i="13"/>
  <c r="AP40" i="13"/>
  <c r="AP43" i="13"/>
  <c r="AP46" i="13"/>
  <c r="AP53" i="13"/>
  <c r="AP56" i="13"/>
  <c r="AP59" i="13"/>
  <c r="AP63" i="13"/>
  <c r="AP70" i="13"/>
  <c r="AP73" i="13"/>
  <c r="AP77" i="13"/>
  <c r="AP83" i="13"/>
  <c r="AP86" i="13"/>
  <c r="AP89" i="13"/>
  <c r="AP13" i="13"/>
  <c r="AP17" i="13"/>
  <c r="AP21" i="13"/>
  <c r="AP25" i="13"/>
  <c r="AP29" i="13"/>
  <c r="AP33" i="13"/>
  <c r="AP37" i="13"/>
  <c r="AP41" i="13"/>
  <c r="AP44" i="13"/>
  <c r="AP47" i="13"/>
  <c r="AP50" i="13"/>
  <c r="AP60" i="13"/>
  <c r="AP64" i="13"/>
  <c r="AP67" i="13"/>
  <c r="AP71" i="13"/>
  <c r="AP74" i="13"/>
  <c r="AP78" i="13"/>
  <c r="AP81" i="13"/>
  <c r="AP84" i="13"/>
  <c r="AP87" i="13"/>
  <c r="AP10" i="13"/>
  <c r="V29" i="13"/>
  <c r="CV29" i="13" s="1"/>
  <c r="V45" i="13"/>
  <c r="X62" i="13"/>
  <c r="X68" i="13"/>
  <c r="X78" i="13"/>
  <c r="X84" i="13"/>
  <c r="X94" i="13"/>
  <c r="X59" i="13"/>
  <c r="X65" i="13"/>
  <c r="X75" i="13"/>
  <c r="X81" i="13"/>
  <c r="X91" i="13"/>
  <c r="X100" i="13"/>
  <c r="X104" i="13"/>
  <c r="CV106" i="13"/>
  <c r="X124" i="13"/>
  <c r="X131" i="13"/>
  <c r="X135" i="13"/>
  <c r="CV136" i="13"/>
  <c r="CV140" i="13"/>
  <c r="CV147" i="13"/>
  <c r="X152" i="13"/>
  <c r="CV153" i="13"/>
  <c r="X156" i="13"/>
  <c r="X97" i="13"/>
  <c r="X109" i="13"/>
  <c r="CV111" i="13"/>
  <c r="X113" i="13"/>
  <c r="CV115" i="13"/>
  <c r="X117" i="13"/>
  <c r="X121" i="13"/>
  <c r="CV123" i="13"/>
  <c r="X128" i="13"/>
  <c r="X132" i="13"/>
  <c r="X139" i="13"/>
  <c r="X143" i="13"/>
  <c r="CV155" i="13"/>
  <c r="CV159" i="13"/>
  <c r="CV124" i="13"/>
  <c r="CV131" i="13"/>
  <c r="X136" i="13"/>
  <c r="X140" i="13"/>
  <c r="X147" i="13"/>
  <c r="X151" i="13"/>
  <c r="CV156" i="13"/>
  <c r="V131" i="25"/>
  <c r="X105" i="25"/>
  <c r="Y109" i="25"/>
  <c r="Y111" i="25"/>
  <c r="Y114" i="25"/>
  <c r="Y120" i="25"/>
  <c r="X123" i="25"/>
  <c r="V136" i="25"/>
  <c r="V140" i="25"/>
  <c r="V144" i="25"/>
  <c r="V148" i="25"/>
  <c r="V103" i="25"/>
  <c r="V110" i="25"/>
  <c r="Y112" i="25"/>
  <c r="V115" i="25"/>
  <c r="Y119" i="25"/>
  <c r="Y125" i="25"/>
  <c r="U127" i="25"/>
  <c r="Y131" i="25"/>
  <c r="Y133" i="25"/>
  <c r="Y135" i="25"/>
  <c r="V138" i="25"/>
  <c r="V142" i="25"/>
  <c r="V146" i="25"/>
  <c r="V150" i="25"/>
  <c r="V154" i="25"/>
  <c r="V158" i="25"/>
  <c r="V162" i="25"/>
  <c r="Y139" i="25"/>
  <c r="V139" i="25"/>
  <c r="U139" i="25"/>
  <c r="X10" i="13"/>
  <c r="W10" i="13" s="1"/>
  <c r="X22" i="13"/>
  <c r="X26" i="13"/>
  <c r="X30" i="13"/>
  <c r="X34" i="13"/>
  <c r="X38" i="13"/>
  <c r="Y117" i="25"/>
  <c r="X117" i="25"/>
  <c r="V117" i="25"/>
  <c r="U117" i="25"/>
  <c r="Y129" i="25"/>
  <c r="X129" i="25"/>
  <c r="V129" i="25"/>
  <c r="U129" i="25"/>
  <c r="Y113" i="25"/>
  <c r="X113" i="25"/>
  <c r="V113" i="25"/>
  <c r="U113" i="25"/>
  <c r="Y151" i="25"/>
  <c r="V151" i="25"/>
  <c r="U151" i="25"/>
  <c r="Y155" i="25"/>
  <c r="V155" i="25"/>
  <c r="U155" i="25"/>
  <c r="X23" i="13"/>
  <c r="X27" i="13"/>
  <c r="X31" i="13"/>
  <c r="X35" i="13"/>
  <c r="X39" i="13"/>
  <c r="X43" i="13"/>
  <c r="X47" i="13"/>
  <c r="X51" i="13"/>
  <c r="X55" i="13"/>
  <c r="X58" i="13"/>
  <c r="X63" i="13"/>
  <c r="X66" i="13"/>
  <c r="X71" i="13"/>
  <c r="X74" i="13"/>
  <c r="X79" i="13"/>
  <c r="X82" i="13"/>
  <c r="X87" i="13"/>
  <c r="X90" i="13"/>
  <c r="X95" i="13"/>
  <c r="X98" i="13"/>
  <c r="X101" i="13"/>
  <c r="X105" i="13"/>
  <c r="CV107" i="13"/>
  <c r="Y121" i="25"/>
  <c r="X121" i="25"/>
  <c r="V121" i="25"/>
  <c r="U121" i="25"/>
  <c r="Y137" i="25"/>
  <c r="V137" i="25"/>
  <c r="U137" i="25"/>
  <c r="Y141" i="25"/>
  <c r="V141" i="25"/>
  <c r="U141" i="25"/>
  <c r="Y145" i="25"/>
  <c r="V145" i="25"/>
  <c r="U145" i="25"/>
  <c r="Y149" i="25"/>
  <c r="V149" i="25"/>
  <c r="U149" i="25"/>
  <c r="Y153" i="25"/>
  <c r="U153" i="25"/>
  <c r="Y157" i="25"/>
  <c r="V157" i="25"/>
  <c r="U157" i="25"/>
  <c r="Y161" i="25"/>
  <c r="V161" i="25"/>
  <c r="U161" i="25"/>
  <c r="Y143" i="25"/>
  <c r="V143" i="25"/>
  <c r="U143" i="25"/>
  <c r="Y147" i="25"/>
  <c r="V147" i="25"/>
  <c r="U147" i="25"/>
  <c r="Y159" i="25"/>
  <c r="V159" i="25"/>
  <c r="U159" i="25"/>
  <c r="X24" i="13"/>
  <c r="X28" i="13"/>
  <c r="X32" i="13"/>
  <c r="X36" i="13"/>
  <c r="X40" i="13"/>
  <c r="X44" i="13"/>
  <c r="X48" i="13"/>
  <c r="X52" i="13"/>
  <c r="X56" i="13"/>
  <c r="X61" i="13"/>
  <c r="X64" i="13"/>
  <c r="X69" i="13"/>
  <c r="X72" i="13"/>
  <c r="X77" i="13"/>
  <c r="X80" i="13"/>
  <c r="X85" i="13"/>
  <c r="X88" i="13"/>
  <c r="X93" i="13"/>
  <c r="X96" i="13"/>
  <c r="X102" i="13"/>
  <c r="CV104" i="13"/>
  <c r="X106" i="13"/>
  <c r="X107" i="25"/>
  <c r="V107" i="25"/>
  <c r="X110" i="13"/>
  <c r="X114" i="13"/>
  <c r="X118" i="13"/>
  <c r="CV120" i="13"/>
  <c r="X122" i="13"/>
  <c r="X125" i="13"/>
  <c r="X130" i="13"/>
  <c r="X133" i="13"/>
  <c r="X138" i="13"/>
  <c r="X141" i="13"/>
  <c r="CV142" i="13"/>
  <c r="X146" i="13"/>
  <c r="X149" i="13"/>
  <c r="CV150" i="13"/>
  <c r="X154" i="13"/>
  <c r="X157" i="13"/>
  <c r="CV158" i="13"/>
  <c r="X160" i="13"/>
  <c r="V109" i="25"/>
  <c r="Y110" i="25"/>
  <c r="X111" i="25"/>
  <c r="X115" i="25"/>
  <c r="X119" i="25"/>
  <c r="X125" i="25"/>
  <c r="V127" i="25"/>
  <c r="X133" i="25"/>
  <c r="V135" i="25"/>
  <c r="X161" i="13"/>
  <c r="V105" i="25"/>
  <c r="X109" i="25"/>
  <c r="U123" i="25"/>
  <c r="X127" i="25"/>
  <c r="U131" i="25"/>
  <c r="X135" i="25"/>
  <c r="X108" i="13"/>
  <c r="CV110" i="13"/>
  <c r="X112" i="13"/>
  <c r="CV114" i="13"/>
  <c r="X116" i="13"/>
  <c r="CV118" i="13"/>
  <c r="X120" i="13"/>
  <c r="X126" i="13"/>
  <c r="X129" i="13"/>
  <c r="X134" i="13"/>
  <c r="X137" i="13"/>
  <c r="CV138" i="13"/>
  <c r="X142" i="13"/>
  <c r="X145" i="13"/>
  <c r="X150" i="13"/>
  <c r="X153" i="13"/>
  <c r="X158" i="13"/>
  <c r="CV160" i="13"/>
  <c r="X162" i="13"/>
  <c r="U111" i="25"/>
  <c r="U115" i="25"/>
  <c r="U119" i="25"/>
  <c r="V123" i="25"/>
  <c r="U125" i="25"/>
  <c r="U106" i="25"/>
  <c r="X106" i="25"/>
  <c r="V106" i="25"/>
  <c r="Y106" i="25"/>
  <c r="V108" i="25"/>
  <c r="U108" i="25"/>
  <c r="Y108" i="25"/>
  <c r="X108" i="25"/>
  <c r="U102" i="25"/>
  <c r="X102" i="25"/>
  <c r="V102" i="25"/>
  <c r="Y102" i="25"/>
  <c r="U104" i="25"/>
  <c r="X104" i="25"/>
  <c r="V104" i="25"/>
  <c r="Y101" i="25"/>
  <c r="Y103" i="25"/>
  <c r="Y105" i="25"/>
  <c r="Y107" i="25"/>
  <c r="V112" i="25"/>
  <c r="U112" i="25"/>
  <c r="V114" i="25"/>
  <c r="U114" i="25"/>
  <c r="V116" i="25"/>
  <c r="U116" i="25"/>
  <c r="V118" i="25"/>
  <c r="U118" i="25"/>
  <c r="V120" i="25"/>
  <c r="U120" i="25"/>
  <c r="V122" i="25"/>
  <c r="U122" i="25"/>
  <c r="X122" i="25"/>
  <c r="U101" i="25"/>
  <c r="U103" i="25"/>
  <c r="U105" i="25"/>
  <c r="U107" i="25"/>
  <c r="X110" i="25"/>
  <c r="X112" i="25"/>
  <c r="X114" i="25"/>
  <c r="X116" i="25"/>
  <c r="X118" i="25"/>
  <c r="X120" i="25"/>
  <c r="Y122" i="25"/>
  <c r="V124" i="25"/>
  <c r="U124" i="25"/>
  <c r="X124" i="25"/>
  <c r="X128" i="25"/>
  <c r="X130" i="25"/>
  <c r="X132" i="25"/>
  <c r="X134" i="25"/>
  <c r="X136" i="25"/>
  <c r="X138" i="25"/>
  <c r="X140" i="25"/>
  <c r="X142" i="25"/>
  <c r="X144" i="25"/>
  <c r="X146" i="25"/>
  <c r="X148" i="25"/>
  <c r="X150" i="25"/>
  <c r="X152" i="25"/>
  <c r="X154" i="25"/>
  <c r="X156" i="25"/>
  <c r="X158" i="25"/>
  <c r="X160" i="25"/>
  <c r="X162" i="25"/>
  <c r="Y128" i="25"/>
  <c r="Y130" i="25"/>
  <c r="Y132" i="25"/>
  <c r="Y134" i="25"/>
  <c r="Y136" i="25"/>
  <c r="Y138" i="25"/>
  <c r="Y140" i="25"/>
  <c r="Y142" i="25"/>
  <c r="Y144" i="25"/>
  <c r="Y146" i="25"/>
  <c r="Y148" i="25"/>
  <c r="Y150" i="25"/>
  <c r="Y152" i="25"/>
  <c r="Y154" i="25"/>
  <c r="Y156" i="25"/>
  <c r="Y158" i="25"/>
  <c r="Y160" i="25"/>
  <c r="Y162" i="25"/>
  <c r="U128" i="25"/>
  <c r="U130" i="25"/>
  <c r="U132" i="25"/>
  <c r="U134" i="25"/>
  <c r="U136" i="25"/>
  <c r="X137" i="25"/>
  <c r="U138" i="25"/>
  <c r="X139" i="25"/>
  <c r="U140" i="25"/>
  <c r="X141" i="25"/>
  <c r="U142" i="25"/>
  <c r="X143" i="25"/>
  <c r="U144" i="25"/>
  <c r="X145" i="25"/>
  <c r="U146" i="25"/>
  <c r="X147" i="25"/>
  <c r="U148" i="25"/>
  <c r="X149" i="25"/>
  <c r="U150" i="25"/>
  <c r="X151" i="25"/>
  <c r="U152" i="25"/>
  <c r="X153" i="25"/>
  <c r="U154" i="25"/>
  <c r="X155" i="25"/>
  <c r="U156" i="25"/>
  <c r="X157" i="25"/>
  <c r="U158" i="25"/>
  <c r="X159" i="25"/>
  <c r="U160" i="25"/>
  <c r="X161" i="25"/>
  <c r="U162" i="25"/>
  <c r="CO15" i="24" l="1"/>
  <c r="CO11" i="24"/>
  <c r="CO159" i="24"/>
  <c r="AT165" i="24"/>
  <c r="CO158" i="24"/>
  <c r="BH163" i="24"/>
  <c r="CO157" i="24"/>
  <c r="W126" i="13"/>
  <c r="V126" i="13"/>
  <c r="CO20" i="24"/>
  <c r="CO24" i="24"/>
  <c r="CN135" i="24"/>
  <c r="CV135" i="13"/>
  <c r="CN139" i="24"/>
  <c r="CV139" i="13"/>
  <c r="CN144" i="24"/>
  <c r="CV144" i="13"/>
  <c r="CN149" i="24"/>
  <c r="CV149" i="13"/>
  <c r="CW152" i="13"/>
  <c r="CN146" i="24"/>
  <c r="CV146" i="13"/>
  <c r="CN134" i="24"/>
  <c r="CV134" i="13"/>
  <c r="CN152" i="24"/>
  <c r="CV152" i="13"/>
  <c r="CN157" i="24"/>
  <c r="CV157" i="13"/>
  <c r="CW58" i="13"/>
  <c r="CN141" i="24"/>
  <c r="CV141" i="13"/>
  <c r="CN154" i="24"/>
  <c r="CV154" i="13"/>
  <c r="CN162" i="24"/>
  <c r="CV162" i="13"/>
  <c r="CN148" i="24"/>
  <c r="CV148" i="13"/>
  <c r="CN161" i="24"/>
  <c r="CV161" i="13"/>
  <c r="CN137" i="24"/>
  <c r="CV137" i="13"/>
  <c r="CW144" i="13"/>
  <c r="CW128" i="13"/>
  <c r="CW13" i="13"/>
  <c r="Q13" i="25" s="1"/>
  <c r="Z13" i="25" s="1"/>
  <c r="CO23" i="24"/>
  <c r="CN116" i="24"/>
  <c r="CV116" i="13"/>
  <c r="CN108" i="24"/>
  <c r="CV108" i="13"/>
  <c r="CN129" i="24"/>
  <c r="CV129" i="13"/>
  <c r="CN117" i="24"/>
  <c r="CV117" i="13"/>
  <c r="CN122" i="24"/>
  <c r="CV122" i="13"/>
  <c r="CN103" i="24"/>
  <c r="CV103" i="13"/>
  <c r="CN119" i="24"/>
  <c r="CV119" i="13"/>
  <c r="CN125" i="24"/>
  <c r="CV125" i="13"/>
  <c r="CN102" i="24"/>
  <c r="CV102" i="13"/>
  <c r="CN121" i="24"/>
  <c r="CV121" i="13"/>
  <c r="CN105" i="24"/>
  <c r="CV105" i="13"/>
  <c r="CN130" i="24"/>
  <c r="CV130" i="13"/>
  <c r="CN112" i="24"/>
  <c r="CV112" i="13"/>
  <c r="V101" i="13"/>
  <c r="W101" i="13"/>
  <c r="V33" i="13"/>
  <c r="CW26" i="13"/>
  <c r="CW44" i="13"/>
  <c r="CW77" i="13"/>
  <c r="CW59" i="13"/>
  <c r="CW79" i="13"/>
  <c r="CW15" i="13"/>
  <c r="V100" i="13"/>
  <c r="W100" i="13"/>
  <c r="V99" i="13"/>
  <c r="V53" i="13"/>
  <c r="CW43" i="13"/>
  <c r="CW110" i="13"/>
  <c r="CW104" i="13"/>
  <c r="V76" i="13"/>
  <c r="CW125" i="13"/>
  <c r="CW117" i="13"/>
  <c r="CW78" i="13"/>
  <c r="CW64" i="13"/>
  <c r="CW28" i="13"/>
  <c r="CW12" i="13"/>
  <c r="Q12" i="25" s="1"/>
  <c r="Z12" i="25" s="1"/>
  <c r="CW62" i="13"/>
  <c r="CW95" i="13"/>
  <c r="CW76" i="13"/>
  <c r="CW63" i="13"/>
  <c r="Q63" i="25" s="1"/>
  <c r="W63" i="25" s="1"/>
  <c r="CW16" i="13"/>
  <c r="Q16" i="25" s="1"/>
  <c r="CW112" i="13"/>
  <c r="CW50" i="13"/>
  <c r="Q50" i="25" s="1"/>
  <c r="W50" i="25" s="1"/>
  <c r="CW86" i="13"/>
  <c r="Q86" i="25" s="1"/>
  <c r="W86" i="25" s="1"/>
  <c r="CW69" i="13"/>
  <c r="Q69" i="25" s="1"/>
  <c r="W69" i="25" s="1"/>
  <c r="CW65" i="13"/>
  <c r="Q65" i="25" s="1"/>
  <c r="W65" i="25" s="1"/>
  <c r="CW68" i="13"/>
  <c r="Q68" i="25" s="1"/>
  <c r="W68" i="25" s="1"/>
  <c r="CW40" i="13"/>
  <c r="CW36" i="13"/>
  <c r="CW136" i="13"/>
  <c r="V41" i="13"/>
  <c r="CW97" i="13"/>
  <c r="Q97" i="25" s="1"/>
  <c r="W97" i="25" s="1"/>
  <c r="CW27" i="13"/>
  <c r="Q27" i="25" s="1"/>
  <c r="W27" i="25" s="1"/>
  <c r="V49" i="13"/>
  <c r="CW87" i="13"/>
  <c r="Q87" i="25" s="1"/>
  <c r="W87" i="25" s="1"/>
  <c r="CW41" i="13"/>
  <c r="Q41" i="25" s="1"/>
  <c r="W41" i="25" s="1"/>
  <c r="CW89" i="13"/>
  <c r="Q89" i="25" s="1"/>
  <c r="W89" i="25" s="1"/>
  <c r="CW73" i="13"/>
  <c r="Q73" i="25" s="1"/>
  <c r="W73" i="25" s="1"/>
  <c r="CW24" i="13"/>
  <c r="Q24" i="25" s="1"/>
  <c r="W24" i="25" s="1"/>
  <c r="CW126" i="13"/>
  <c r="Q126" i="25" s="1"/>
  <c r="CW114" i="13"/>
  <c r="CW109" i="13"/>
  <c r="CW124" i="13"/>
  <c r="CW101" i="13"/>
  <c r="CW45" i="13"/>
  <c r="CW54" i="13"/>
  <c r="Q54" i="25" s="1"/>
  <c r="W54" i="25" s="1"/>
  <c r="W42" i="13"/>
  <c r="CW153" i="13"/>
  <c r="CW21" i="13"/>
  <c r="Q21" i="25" s="1"/>
  <c r="Z21" i="25" s="1"/>
  <c r="CW55" i="13"/>
  <c r="Q55" i="25" s="1"/>
  <c r="W55" i="25" s="1"/>
  <c r="CW51" i="13"/>
  <c r="Q51" i="25" s="1"/>
  <c r="W51" i="25" s="1"/>
  <c r="CW116" i="13"/>
  <c r="CW31" i="13"/>
  <c r="Q31" i="25" s="1"/>
  <c r="W31" i="25" s="1"/>
  <c r="CW81" i="13"/>
  <c r="Q81" i="25" s="1"/>
  <c r="W81" i="25" s="1"/>
  <c r="CW67" i="13"/>
  <c r="Q67" i="25" s="1"/>
  <c r="W67" i="25" s="1"/>
  <c r="CW17" i="13"/>
  <c r="Q17" i="25" s="1"/>
  <c r="CW83" i="13"/>
  <c r="Q83" i="25" s="1"/>
  <c r="W83" i="25" s="1"/>
  <c r="CW32" i="13"/>
  <c r="Q32" i="25" s="1"/>
  <c r="W32" i="25" s="1"/>
  <c r="CW121" i="13"/>
  <c r="CW105" i="13"/>
  <c r="CW108" i="13"/>
  <c r="CW30" i="13"/>
  <c r="CW22" i="13"/>
  <c r="Q22" i="25" s="1"/>
  <c r="CW161" i="13"/>
  <c r="Q62" i="25"/>
  <c r="W62" i="25" s="1"/>
  <c r="Q40" i="25"/>
  <c r="W40" i="25" s="1"/>
  <c r="Q26" i="25"/>
  <c r="W26" i="25" s="1"/>
  <c r="Q79" i="25"/>
  <c r="W79" i="25" s="1"/>
  <c r="CW132" i="13"/>
  <c r="CW160" i="13"/>
  <c r="CW156" i="13"/>
  <c r="CW141" i="13"/>
  <c r="Q77" i="25"/>
  <c r="W77" i="25" s="1"/>
  <c r="Q45" i="25"/>
  <c r="W45" i="25" s="1"/>
  <c r="Q76" i="25"/>
  <c r="W76" i="25" s="1"/>
  <c r="Q58" i="25"/>
  <c r="W58" i="25" s="1"/>
  <c r="Q43" i="25"/>
  <c r="W43" i="25" s="1"/>
  <c r="CW99" i="13"/>
  <c r="Q99" i="25" s="1"/>
  <c r="W99" i="25" s="1"/>
  <c r="CW111" i="13"/>
  <c r="CW148" i="13"/>
  <c r="Q59" i="25"/>
  <c r="W59" i="25" s="1"/>
  <c r="Q44" i="25"/>
  <c r="W44" i="25" s="1"/>
  <c r="Q78" i="25"/>
  <c r="W78" i="25" s="1"/>
  <c r="Q36" i="25"/>
  <c r="W36" i="25" s="1"/>
  <c r="Q64" i="25"/>
  <c r="W64" i="25" s="1"/>
  <c r="Q95" i="25"/>
  <c r="W95" i="25" s="1"/>
  <c r="CO161" i="24"/>
  <c r="W109" i="21"/>
  <c r="CW38" i="13"/>
  <c r="Q38" i="25" s="1"/>
  <c r="W38" i="25" s="1"/>
  <c r="CW14" i="13"/>
  <c r="Q14" i="25" s="1"/>
  <c r="Z14" i="25" s="1"/>
  <c r="CW151" i="13"/>
  <c r="CW88" i="13"/>
  <c r="Q88" i="25" s="1"/>
  <c r="W88" i="25" s="1"/>
  <c r="CW96" i="13"/>
  <c r="Q96" i="25" s="1"/>
  <c r="W96" i="25" s="1"/>
  <c r="CW143" i="13"/>
  <c r="W132" i="21"/>
  <c r="CW92" i="13"/>
  <c r="Q92" i="25" s="1"/>
  <c r="W92" i="25" s="1"/>
  <c r="CW127" i="13"/>
  <c r="CW134" i="13"/>
  <c r="W114" i="21"/>
  <c r="W107" i="21"/>
  <c r="W124" i="21"/>
  <c r="W136" i="21"/>
  <c r="CW60" i="13"/>
  <c r="Q60" i="25" s="1"/>
  <c r="W60" i="25" s="1"/>
  <c r="CW25" i="13"/>
  <c r="Q25" i="25" s="1"/>
  <c r="W25" i="25" s="1"/>
  <c r="W135" i="21"/>
  <c r="W130" i="21"/>
  <c r="W150" i="21"/>
  <c r="W120" i="21"/>
  <c r="W112" i="21"/>
  <c r="W156" i="21"/>
  <c r="W159" i="21"/>
  <c r="W123" i="21"/>
  <c r="W115" i="21"/>
  <c r="W106" i="21"/>
  <c r="CW84" i="13"/>
  <c r="Q84" i="25" s="1"/>
  <c r="W84" i="25" s="1"/>
  <c r="CW71" i="13"/>
  <c r="Q71" i="25" s="1"/>
  <c r="W71" i="25" s="1"/>
  <c r="CW37" i="13"/>
  <c r="Q37" i="25" s="1"/>
  <c r="W37" i="25" s="1"/>
  <c r="CW70" i="13"/>
  <c r="Q70" i="25" s="1"/>
  <c r="W70" i="25" s="1"/>
  <c r="CW53" i="13"/>
  <c r="Q53" i="25" s="1"/>
  <c r="W53" i="25" s="1"/>
  <c r="CW20" i="13"/>
  <c r="Q20" i="25" s="1"/>
  <c r="Z20" i="25" s="1"/>
  <c r="W145" i="21"/>
  <c r="W133" i="21"/>
  <c r="CW75" i="13"/>
  <c r="Q75" i="25" s="1"/>
  <c r="W75" i="25" s="1"/>
  <c r="CW118" i="13"/>
  <c r="W113" i="21"/>
  <c r="CW57" i="13"/>
  <c r="Q57" i="25" s="1"/>
  <c r="W57" i="25" s="1"/>
  <c r="CW42" i="13"/>
  <c r="Q42" i="25" s="1"/>
  <c r="W42" i="25" s="1"/>
  <c r="W73" i="13"/>
  <c r="CW35" i="13"/>
  <c r="Q35" i="25" s="1"/>
  <c r="W35" i="25" s="1"/>
  <c r="CW19" i="13"/>
  <c r="Q19" i="25" s="1"/>
  <c r="Z19" i="25" s="1"/>
  <c r="CW158" i="13"/>
  <c r="CW150" i="13"/>
  <c r="CW91" i="13"/>
  <c r="Q91" i="25" s="1"/>
  <c r="W91" i="25" s="1"/>
  <c r="CW154" i="13"/>
  <c r="CW94" i="13"/>
  <c r="Q94" i="25" s="1"/>
  <c r="W94" i="25" s="1"/>
  <c r="CW85" i="13"/>
  <c r="Q85" i="25" s="1"/>
  <c r="W85" i="25" s="1"/>
  <c r="CW145" i="13"/>
  <c r="CW142" i="13"/>
  <c r="CW140" i="13"/>
  <c r="W128" i="21"/>
  <c r="CW90" i="13"/>
  <c r="Q90" i="25" s="1"/>
  <c r="W90" i="25" s="1"/>
  <c r="CW49" i="13"/>
  <c r="Q49" i="25" s="1"/>
  <c r="W49" i="25" s="1"/>
  <c r="W151" i="21"/>
  <c r="CN150" i="24"/>
  <c r="CW159" i="13"/>
  <c r="CW135" i="13"/>
  <c r="CW107" i="13"/>
  <c r="CN133" i="24"/>
  <c r="CN124" i="24"/>
  <c r="CW130" i="13"/>
  <c r="CN145" i="24"/>
  <c r="CW137" i="13"/>
  <c r="CW129" i="13"/>
  <c r="CN120" i="24"/>
  <c r="CN106" i="24"/>
  <c r="W154" i="21"/>
  <c r="W122" i="21"/>
  <c r="W142" i="21"/>
  <c r="P99" i="25"/>
  <c r="U99" i="21"/>
  <c r="V99" i="21" s="1"/>
  <c r="CT99" i="13"/>
  <c r="CU99" i="13" s="1"/>
  <c r="W144" i="21"/>
  <c r="W153" i="21"/>
  <c r="W29" i="21"/>
  <c r="CW74" i="13"/>
  <c r="Q74" i="25" s="1"/>
  <c r="W74" i="25" s="1"/>
  <c r="CW56" i="13"/>
  <c r="Q56" i="25" s="1"/>
  <c r="W56" i="25" s="1"/>
  <c r="W149" i="21"/>
  <c r="W160" i="21"/>
  <c r="W138" i="21"/>
  <c r="W118" i="21"/>
  <c r="W110" i="21"/>
  <c r="W158" i="21"/>
  <c r="W103" i="21"/>
  <c r="W152" i="21"/>
  <c r="W155" i="21"/>
  <c r="W157" i="21"/>
  <c r="W147" i="21"/>
  <c r="V60" i="13"/>
  <c r="CW47" i="13"/>
  <c r="Q47" i="25" s="1"/>
  <c r="W47" i="25" s="1"/>
  <c r="CW33" i="13"/>
  <c r="Q33" i="25" s="1"/>
  <c r="W33" i="25" s="1"/>
  <c r="CW46" i="13"/>
  <c r="Q46" i="25" s="1"/>
  <c r="W46" i="25" s="1"/>
  <c r="CW66" i="13"/>
  <c r="Q66" i="25" s="1"/>
  <c r="W66" i="25" s="1"/>
  <c r="CW52" i="13"/>
  <c r="Q52" i="25" s="1"/>
  <c r="W52" i="25" s="1"/>
  <c r="W141" i="21"/>
  <c r="W129" i="21"/>
  <c r="CW122" i="13"/>
  <c r="W117" i="21"/>
  <c r="CW106" i="13"/>
  <c r="W127" i="21"/>
  <c r="CW113" i="13"/>
  <c r="CW119" i="13"/>
  <c r="CW100" i="13"/>
  <c r="CW80" i="13"/>
  <c r="Q80" i="25" s="1"/>
  <c r="W80" i="25" s="1"/>
  <c r="CW72" i="13"/>
  <c r="Q72" i="25" s="1"/>
  <c r="W72" i="25" s="1"/>
  <c r="CW34" i="13"/>
  <c r="Q34" i="25" s="1"/>
  <c r="W34" i="25" s="1"/>
  <c r="CW18" i="13"/>
  <c r="Q18" i="25" s="1"/>
  <c r="CW11" i="13"/>
  <c r="P54" i="25"/>
  <c r="U54" i="21"/>
  <c r="V54" i="21" s="1"/>
  <c r="W54" i="21" s="1"/>
  <c r="CT54" i="13"/>
  <c r="CU54" i="13" s="1"/>
  <c r="CV54" i="13" s="1"/>
  <c r="CW157" i="13"/>
  <c r="CW149" i="13"/>
  <c r="CW139" i="13"/>
  <c r="CL70" i="24"/>
  <c r="CM70" i="24" s="1"/>
  <c r="P70" i="25"/>
  <c r="U70" i="21"/>
  <c r="V70" i="21" s="1"/>
  <c r="CT70" i="13"/>
  <c r="CU70" i="13" s="1"/>
  <c r="W143" i="21"/>
  <c r="CW48" i="13"/>
  <c r="Q48" i="25" s="1"/>
  <c r="W48" i="25" s="1"/>
  <c r="P41" i="25"/>
  <c r="U41" i="21"/>
  <c r="V41" i="21" s="1"/>
  <c r="CT41" i="13"/>
  <c r="CU41" i="13" s="1"/>
  <c r="CN147" i="24"/>
  <c r="CW155" i="13"/>
  <c r="CW131" i="13"/>
  <c r="CW123" i="13"/>
  <c r="CN159" i="24"/>
  <c r="CN132" i="24"/>
  <c r="CN123" i="24"/>
  <c r="CN110" i="24"/>
  <c r="CN101" i="24"/>
  <c r="CN160" i="24"/>
  <c r="CN142" i="24"/>
  <c r="CN115" i="24"/>
  <c r="CN153" i="24"/>
  <c r="CN128" i="24"/>
  <c r="CN114" i="24"/>
  <c r="W162" i="21"/>
  <c r="W146" i="21"/>
  <c r="W134" i="21"/>
  <c r="W116" i="21"/>
  <c r="W108" i="21"/>
  <c r="W104" i="21"/>
  <c r="W131" i="21"/>
  <c r="W148" i="21"/>
  <c r="W119" i="21"/>
  <c r="W111" i="21"/>
  <c r="W140" i="21"/>
  <c r="W125" i="21"/>
  <c r="W102" i="21"/>
  <c r="P76" i="25"/>
  <c r="U76" i="21"/>
  <c r="V76" i="21" s="1"/>
  <c r="W76" i="21" s="1"/>
  <c r="Z76" i="21" s="1"/>
  <c r="CT76" i="13"/>
  <c r="CU76" i="13" s="1"/>
  <c r="P53" i="25"/>
  <c r="U53" i="21"/>
  <c r="V53" i="21" s="1"/>
  <c r="W53" i="21" s="1"/>
  <c r="CT53" i="13"/>
  <c r="CU53" i="13" s="1"/>
  <c r="P33" i="25"/>
  <c r="U33" i="21"/>
  <c r="V33" i="21" s="1"/>
  <c r="CT33" i="13"/>
  <c r="CU33" i="13" s="1"/>
  <c r="CW29" i="13"/>
  <c r="W161" i="21"/>
  <c r="W137" i="21"/>
  <c r="CW82" i="13"/>
  <c r="Q82" i="25" s="1"/>
  <c r="W82" i="25" s="1"/>
  <c r="W121" i="21"/>
  <c r="W105" i="21"/>
  <c r="CW61" i="13"/>
  <c r="Q61" i="25" s="1"/>
  <c r="W61" i="25" s="1"/>
  <c r="P46" i="25"/>
  <c r="U46" i="21"/>
  <c r="V46" i="21" s="1"/>
  <c r="W46" i="21" s="1"/>
  <c r="CT46" i="13"/>
  <c r="CU46" i="13" s="1"/>
  <c r="CW39" i="13"/>
  <c r="Q39" i="25" s="1"/>
  <c r="W39" i="25" s="1"/>
  <c r="CW23" i="13"/>
  <c r="Q23" i="25" s="1"/>
  <c r="CW162" i="13"/>
  <c r="CW98" i="13"/>
  <c r="Q98" i="25" s="1"/>
  <c r="W98" i="25" s="1"/>
  <c r="CW138" i="13"/>
  <c r="P86" i="25"/>
  <c r="U86" i="21"/>
  <c r="V86" i="21" s="1"/>
  <c r="CT86" i="13"/>
  <c r="CU86" i="13" s="1"/>
  <c r="CW146" i="13"/>
  <c r="W139" i="21"/>
  <c r="P45" i="25"/>
  <c r="U45" i="21"/>
  <c r="V45" i="21" s="1"/>
  <c r="W45" i="21" s="1"/>
  <c r="CT45" i="13"/>
  <c r="CU45" i="13" s="1"/>
  <c r="CN158" i="24"/>
  <c r="CN140" i="24"/>
  <c r="CN111" i="24"/>
  <c r="CW147" i="13"/>
  <c r="CW115" i="13"/>
  <c r="CW103" i="13"/>
  <c r="CN155" i="24"/>
  <c r="CN143" i="24"/>
  <c r="CN131" i="24"/>
  <c r="CN118" i="24"/>
  <c r="CN109" i="24"/>
  <c r="CW102" i="13"/>
  <c r="CN156" i="24"/>
  <c r="CN138" i="24"/>
  <c r="CN107" i="24"/>
  <c r="CW133" i="13"/>
  <c r="CW93" i="13"/>
  <c r="Q93" i="25" s="1"/>
  <c r="W93" i="25" s="1"/>
  <c r="CN151" i="24"/>
  <c r="CN136" i="24"/>
  <c r="CN127" i="24"/>
  <c r="CN113" i="24"/>
  <c r="CN104" i="24"/>
  <c r="CT29" i="13"/>
  <c r="V25" i="13"/>
  <c r="CY29" i="13"/>
  <c r="CX29" i="13"/>
  <c r="CT17" i="13"/>
  <c r="CU17" i="13" s="1"/>
  <c r="CV17" i="13" s="1"/>
  <c r="CT13" i="13"/>
  <c r="CU13" i="13" s="1"/>
  <c r="CV13" i="13" s="1"/>
  <c r="CL46" i="24"/>
  <c r="CM46" i="24" s="1"/>
  <c r="CN46" i="24" s="1"/>
  <c r="V92" i="13"/>
  <c r="V37" i="13"/>
  <c r="CT21" i="13"/>
  <c r="CU21" i="13" s="1"/>
  <c r="CV21" i="13" s="1"/>
  <c r="V86" i="13"/>
  <c r="CV86" i="13" s="1"/>
  <c r="CL86" i="24"/>
  <c r="CM86" i="24" s="1"/>
  <c r="V89" i="13"/>
  <c r="W89" i="13"/>
  <c r="V70" i="13"/>
  <c r="CV70" i="13" s="1"/>
  <c r="W57" i="13"/>
  <c r="V83" i="13"/>
  <c r="W83" i="13"/>
  <c r="V50" i="13"/>
  <c r="W50" i="13"/>
  <c r="V67" i="13"/>
  <c r="W67" i="13"/>
  <c r="CW10" i="13"/>
  <c r="Q10" i="25" s="1"/>
  <c r="CL29" i="24"/>
  <c r="CM29" i="24" s="1"/>
  <c r="CN29" i="24" s="1"/>
  <c r="CL13" i="24"/>
  <c r="CM13" i="24" s="1"/>
  <c r="CN13" i="24" s="1"/>
  <c r="CL53" i="24"/>
  <c r="CM53" i="24" s="1"/>
  <c r="CN53" i="24" s="1"/>
  <c r="CL33" i="24"/>
  <c r="CM33" i="24" s="1"/>
  <c r="CN33" i="24" s="1"/>
  <c r="CL17" i="24"/>
  <c r="CM17" i="24" s="1"/>
  <c r="CN17" i="24" s="1"/>
  <c r="V96" i="13"/>
  <c r="W96" i="13"/>
  <c r="V85" i="13"/>
  <c r="W85" i="13"/>
  <c r="CL73" i="24"/>
  <c r="CM73" i="24" s="1"/>
  <c r="W64" i="13"/>
  <c r="V64" i="13"/>
  <c r="V52" i="13"/>
  <c r="W52" i="13"/>
  <c r="V36" i="13"/>
  <c r="W36" i="13"/>
  <c r="W98" i="13"/>
  <c r="V98" i="13"/>
  <c r="W87" i="13"/>
  <c r="V87" i="13"/>
  <c r="W66" i="13"/>
  <c r="V66" i="13"/>
  <c r="W55" i="13"/>
  <c r="V55" i="13"/>
  <c r="W47" i="13"/>
  <c r="V47" i="13"/>
  <c r="W39" i="13"/>
  <c r="V39" i="13"/>
  <c r="W23" i="13"/>
  <c r="V23" i="13"/>
  <c r="CL54" i="24"/>
  <c r="CM54" i="24" s="1"/>
  <c r="CN54" i="24" s="1"/>
  <c r="V75" i="13"/>
  <c r="W75" i="13"/>
  <c r="W93" i="13"/>
  <c r="V93" i="13"/>
  <c r="V72" i="13"/>
  <c r="W72" i="13"/>
  <c r="W61" i="13"/>
  <c r="V61" i="13"/>
  <c r="V48" i="13"/>
  <c r="W48" i="13"/>
  <c r="V32" i="13"/>
  <c r="W32" i="13"/>
  <c r="W95" i="13"/>
  <c r="V95" i="13"/>
  <c r="W74" i="13"/>
  <c r="V74" i="13"/>
  <c r="W63" i="13"/>
  <c r="V63" i="13"/>
  <c r="W35" i="13"/>
  <c r="V35" i="13"/>
  <c r="W38" i="13"/>
  <c r="V38" i="13"/>
  <c r="V30" i="13"/>
  <c r="W30" i="13"/>
  <c r="V22" i="13"/>
  <c r="W22" i="13"/>
  <c r="Y22" i="13" s="1"/>
  <c r="V65" i="13"/>
  <c r="W65" i="13"/>
  <c r="W80" i="13"/>
  <c r="V80" i="13"/>
  <c r="V69" i="13"/>
  <c r="W69" i="13"/>
  <c r="V44" i="13"/>
  <c r="W44" i="13"/>
  <c r="V28" i="13"/>
  <c r="W28" i="13"/>
  <c r="W82" i="13"/>
  <c r="V82" i="13"/>
  <c r="W71" i="13"/>
  <c r="V71" i="13"/>
  <c r="W51" i="13"/>
  <c r="V51" i="13"/>
  <c r="W43" i="13"/>
  <c r="V43" i="13"/>
  <c r="W31" i="13"/>
  <c r="V31" i="13"/>
  <c r="W97" i="13"/>
  <c r="V97" i="13"/>
  <c r="V91" i="13"/>
  <c r="W91" i="13"/>
  <c r="V59" i="13"/>
  <c r="W59" i="13"/>
  <c r="W84" i="13"/>
  <c r="V84" i="13"/>
  <c r="W68" i="13"/>
  <c r="V68" i="13"/>
  <c r="V88" i="13"/>
  <c r="W88" i="13"/>
  <c r="W77" i="13"/>
  <c r="V77" i="13"/>
  <c r="V56" i="13"/>
  <c r="W56" i="13"/>
  <c r="V40" i="13"/>
  <c r="W40" i="13"/>
  <c r="V24" i="13"/>
  <c r="W24" i="13"/>
  <c r="CL99" i="24"/>
  <c r="CM99" i="24" s="1"/>
  <c r="W90" i="13"/>
  <c r="V90" i="13"/>
  <c r="W79" i="13"/>
  <c r="V79" i="13"/>
  <c r="W58" i="13"/>
  <c r="V58" i="13"/>
  <c r="W27" i="13"/>
  <c r="V27" i="13"/>
  <c r="W34" i="13"/>
  <c r="V34" i="13"/>
  <c r="V26" i="13"/>
  <c r="W26" i="13"/>
  <c r="V10" i="13"/>
  <c r="Y10" i="13" s="1"/>
  <c r="V81" i="13"/>
  <c r="W81" i="13"/>
  <c r="W94" i="13"/>
  <c r="V94" i="13"/>
  <c r="W78" i="13"/>
  <c r="V78" i="13"/>
  <c r="W62" i="13"/>
  <c r="V62" i="13"/>
  <c r="CL76" i="24"/>
  <c r="CM76" i="24" s="1"/>
  <c r="CN76" i="24" s="1"/>
  <c r="O10" i="25" l="1"/>
  <c r="Z18" i="25"/>
  <c r="Z17" i="25"/>
  <c r="Z16" i="25"/>
  <c r="Q15" i="25"/>
  <c r="Z15" i="25" s="1"/>
  <c r="Q11" i="25"/>
  <c r="Z11" i="25" s="1"/>
  <c r="Y126" i="13"/>
  <c r="CT126" i="13" s="1"/>
  <c r="CU126" i="13" s="1"/>
  <c r="CV126" i="13" s="1"/>
  <c r="P126" i="25"/>
  <c r="U126" i="21"/>
  <c r="V126" i="21" s="1"/>
  <c r="CL126" i="24"/>
  <c r="CM126" i="24" s="1"/>
  <c r="CN126" i="24" s="1"/>
  <c r="Y23" i="13"/>
  <c r="W33" i="21"/>
  <c r="CN99" i="24"/>
  <c r="W99" i="21"/>
  <c r="W101" i="21"/>
  <c r="CV101" i="13"/>
  <c r="CL45" i="24"/>
  <c r="CM45" i="24" s="1"/>
  <c r="CN45" i="24" s="1"/>
  <c r="CV45" i="13"/>
  <c r="CV76" i="13"/>
  <c r="CV53" i="13"/>
  <c r="CV46" i="13"/>
  <c r="CL37" i="24"/>
  <c r="CM37" i="24" s="1"/>
  <c r="CN37" i="24" s="1"/>
  <c r="CL42" i="24"/>
  <c r="CM42" i="24" s="1"/>
  <c r="CN42" i="24" s="1"/>
  <c r="CV41" i="13"/>
  <c r="CV99" i="13"/>
  <c r="CL57" i="24"/>
  <c r="CM57" i="24" s="1"/>
  <c r="CN57" i="24" s="1"/>
  <c r="CL60" i="24"/>
  <c r="CM60" i="24" s="1"/>
  <c r="CN60" i="24" s="1"/>
  <c r="P49" i="25"/>
  <c r="CV33" i="13"/>
  <c r="W70" i="21"/>
  <c r="Z70" i="21" s="1"/>
  <c r="CN70" i="24"/>
  <c r="W86" i="21"/>
  <c r="Z86" i="21" s="1"/>
  <c r="CN86" i="24"/>
  <c r="CL41" i="24"/>
  <c r="CM41" i="24" s="1"/>
  <c r="CN41" i="24" s="1"/>
  <c r="W41" i="21"/>
  <c r="CL49" i="24"/>
  <c r="CM49" i="24" s="1"/>
  <c r="CN49" i="24" s="1"/>
  <c r="CT49" i="13"/>
  <c r="CU49" i="13" s="1"/>
  <c r="CY49" i="13" s="1"/>
  <c r="U49" i="21"/>
  <c r="V49" i="21" s="1"/>
  <c r="W49" i="21" s="1"/>
  <c r="CP41" i="24"/>
  <c r="CT42" i="13"/>
  <c r="CU42" i="13" s="1"/>
  <c r="P42" i="25"/>
  <c r="V42" i="25" s="1"/>
  <c r="U42" i="21"/>
  <c r="V42" i="21" s="1"/>
  <c r="W42" i="21" s="1"/>
  <c r="CQ41" i="24"/>
  <c r="CP99" i="24"/>
  <c r="CP46" i="24"/>
  <c r="CQ45" i="24"/>
  <c r="CQ46" i="24"/>
  <c r="CQ70" i="24"/>
  <c r="CQ54" i="24"/>
  <c r="X46" i="25"/>
  <c r="Z99" i="21"/>
  <c r="CP45" i="24"/>
  <c r="X70" i="25"/>
  <c r="V70" i="25"/>
  <c r="CP70" i="24"/>
  <c r="U70" i="25"/>
  <c r="Y70" i="25"/>
  <c r="CX53" i="13"/>
  <c r="CY53" i="13"/>
  <c r="CX76" i="13"/>
  <c r="CY76" i="13"/>
  <c r="CX33" i="13"/>
  <c r="CY33" i="13"/>
  <c r="CX49" i="13"/>
  <c r="CT34" i="13"/>
  <c r="CU34" i="13" s="1"/>
  <c r="CQ99" i="24"/>
  <c r="P38" i="25"/>
  <c r="U38" i="21"/>
  <c r="V38" i="21" s="1"/>
  <c r="CT38" i="13"/>
  <c r="CU38" i="13" s="1"/>
  <c r="P37" i="25"/>
  <c r="U37" i="21"/>
  <c r="V37" i="21" s="1"/>
  <c r="W37" i="21" s="1"/>
  <c r="CT37" i="13"/>
  <c r="CU37" i="13" s="1"/>
  <c r="CV37" i="13" s="1"/>
  <c r="CQ86" i="24"/>
  <c r="Z45" i="21"/>
  <c r="Z46" i="21"/>
  <c r="Z33" i="21"/>
  <c r="Z53" i="21"/>
  <c r="CT78" i="13"/>
  <c r="CU78" i="13" s="1"/>
  <c r="P57" i="25"/>
  <c r="U57" i="21"/>
  <c r="V57" i="21" s="1"/>
  <c r="W57" i="21" s="1"/>
  <c r="CT57" i="13"/>
  <c r="CU57" i="13" s="1"/>
  <c r="CV57" i="13" s="1"/>
  <c r="Z41" i="21"/>
  <c r="CX54" i="13"/>
  <c r="CY54" i="13"/>
  <c r="Z42" i="21"/>
  <c r="P84" i="25"/>
  <c r="U84" i="21"/>
  <c r="V84" i="21" s="1"/>
  <c r="W84" i="21" s="1"/>
  <c r="Z84" i="21" s="1"/>
  <c r="CT84" i="13"/>
  <c r="CU84" i="13" s="1"/>
  <c r="P39" i="25"/>
  <c r="U39" i="21"/>
  <c r="V39" i="21" s="1"/>
  <c r="CT39" i="13"/>
  <c r="CU39" i="13" s="1"/>
  <c r="P92" i="25"/>
  <c r="U92" i="21"/>
  <c r="V92" i="21" s="1"/>
  <c r="W92" i="21" s="1"/>
  <c r="Z92" i="21" s="1"/>
  <c r="CT92" i="13"/>
  <c r="CU92" i="13" s="1"/>
  <c r="CV92" i="13" s="1"/>
  <c r="CX46" i="13"/>
  <c r="CY46" i="13"/>
  <c r="CX41" i="13"/>
  <c r="CY41" i="13"/>
  <c r="CX42" i="13"/>
  <c r="CY42" i="13"/>
  <c r="P73" i="25"/>
  <c r="U73" i="21"/>
  <c r="V73" i="21" s="1"/>
  <c r="W73" i="21" s="1"/>
  <c r="Z73" i="21" s="1"/>
  <c r="CN73" i="24"/>
  <c r="CT73" i="13"/>
  <c r="CU73" i="13" s="1"/>
  <c r="CV73" i="13" s="1"/>
  <c r="CX45" i="13"/>
  <c r="CY45" i="13"/>
  <c r="CX70" i="13"/>
  <c r="CY70" i="13"/>
  <c r="P60" i="25"/>
  <c r="U60" i="21"/>
  <c r="V60" i="21" s="1"/>
  <c r="W60" i="21" s="1"/>
  <c r="CT60" i="13"/>
  <c r="CU60" i="13" s="1"/>
  <c r="CV60" i="13" s="1"/>
  <c r="P43" i="25"/>
  <c r="U43" i="21"/>
  <c r="V43" i="21" s="1"/>
  <c r="W43" i="21" s="1"/>
  <c r="CT43" i="13"/>
  <c r="CU43" i="13" s="1"/>
  <c r="P48" i="25"/>
  <c r="U48" i="21"/>
  <c r="V48" i="21" s="1"/>
  <c r="W48" i="21" s="1"/>
  <c r="CT48" i="13"/>
  <c r="CU48" i="13" s="1"/>
  <c r="P72" i="25"/>
  <c r="U72" i="21"/>
  <c r="V72" i="21" s="1"/>
  <c r="W72" i="21" s="1"/>
  <c r="Z72" i="21" s="1"/>
  <c r="CT72" i="13"/>
  <c r="CU72" i="13" s="1"/>
  <c r="CT25" i="13"/>
  <c r="CU25" i="13" s="1"/>
  <c r="CY25" i="13" s="1"/>
  <c r="P25" i="25"/>
  <c r="U25" i="21"/>
  <c r="V25" i="21" s="1"/>
  <c r="W25" i="21" s="1"/>
  <c r="Y25" i="21" s="1"/>
  <c r="CX86" i="13"/>
  <c r="N86" i="25" s="1"/>
  <c r="CY86" i="13"/>
  <c r="Z54" i="21"/>
  <c r="CY99" i="13"/>
  <c r="CX99" i="13"/>
  <c r="N99" i="25" s="1"/>
  <c r="X86" i="25"/>
  <c r="X41" i="25"/>
  <c r="V45" i="25"/>
  <c r="CL25" i="24"/>
  <c r="CM25" i="24" s="1"/>
  <c r="CN25" i="24" s="1"/>
  <c r="CY21" i="13"/>
  <c r="I21" i="25" s="1"/>
  <c r="CX21" i="13"/>
  <c r="CL21" i="24"/>
  <c r="CM21" i="24" s="1"/>
  <c r="U21" i="25"/>
  <c r="CT19" i="13"/>
  <c r="CU19" i="13" s="1"/>
  <c r="CV19" i="13" s="1"/>
  <c r="CL18" i="24"/>
  <c r="CM18" i="24" s="1"/>
  <c r="CN18" i="24" s="1"/>
  <c r="CY17" i="13"/>
  <c r="I17" i="25" s="1"/>
  <c r="CX17" i="13"/>
  <c r="CX13" i="13"/>
  <c r="CY13" i="13"/>
  <c r="I13" i="25" s="1"/>
  <c r="Y41" i="25"/>
  <c r="CP86" i="24"/>
  <c r="U45" i="25"/>
  <c r="V41" i="25"/>
  <c r="U86" i="25"/>
  <c r="U41" i="25"/>
  <c r="X45" i="25"/>
  <c r="Y45" i="25"/>
  <c r="V86" i="25"/>
  <c r="Y86" i="25"/>
  <c r="CL92" i="24"/>
  <c r="CM92" i="24" s="1"/>
  <c r="CN92" i="24" s="1"/>
  <c r="Y46" i="25"/>
  <c r="U46" i="25"/>
  <c r="CP54" i="24"/>
  <c r="V46" i="25"/>
  <c r="CP33" i="24"/>
  <c r="CQ33" i="24"/>
  <c r="CL12" i="24"/>
  <c r="CM12" i="24" s="1"/>
  <c r="CN12" i="24" s="1"/>
  <c r="CL38" i="24"/>
  <c r="CM38" i="24" s="1"/>
  <c r="CL16" i="24"/>
  <c r="CM16" i="24" s="1"/>
  <c r="CN16" i="24" s="1"/>
  <c r="CL48" i="24"/>
  <c r="CM48" i="24" s="1"/>
  <c r="CL72" i="24"/>
  <c r="CM72" i="24" s="1"/>
  <c r="CN72" i="24" s="1"/>
  <c r="CL20" i="24"/>
  <c r="CM20" i="24" s="1"/>
  <c r="CN20" i="24" s="1"/>
  <c r="Y13" i="25"/>
  <c r="U13" i="25"/>
  <c r="X13" i="25"/>
  <c r="V13" i="25"/>
  <c r="CL34" i="24"/>
  <c r="CM34" i="24" s="1"/>
  <c r="CP76" i="24"/>
  <c r="CQ76" i="24"/>
  <c r="Y76" i="25"/>
  <c r="U76" i="25"/>
  <c r="X76" i="25"/>
  <c r="V76" i="25"/>
  <c r="CT11" i="13"/>
  <c r="CU11" i="13" s="1"/>
  <c r="CV11" i="13" s="1"/>
  <c r="X99" i="25"/>
  <c r="V99" i="25"/>
  <c r="U99" i="25"/>
  <c r="Y99" i="25"/>
  <c r="CL84" i="24"/>
  <c r="CM84" i="24" s="1"/>
  <c r="CN84" i="24" s="1"/>
  <c r="CT15" i="13"/>
  <c r="CU15" i="13" s="1"/>
  <c r="CV15" i="13" s="1"/>
  <c r="CL43" i="24"/>
  <c r="CM43" i="24" s="1"/>
  <c r="CN43" i="24" s="1"/>
  <c r="Y54" i="25"/>
  <c r="V54" i="25"/>
  <c r="U54" i="25"/>
  <c r="X54" i="25"/>
  <c r="CL39" i="24"/>
  <c r="CM39" i="24" s="1"/>
  <c r="CP29" i="24"/>
  <c r="CQ29" i="24"/>
  <c r="CV28" i="13"/>
  <c r="CL19" i="24"/>
  <c r="CM19" i="24" s="1"/>
  <c r="CN19" i="24" s="1"/>
  <c r="CP17" i="24"/>
  <c r="CQ17" i="24"/>
  <c r="M17" i="25" s="1"/>
  <c r="Y33" i="25"/>
  <c r="V33" i="25"/>
  <c r="U33" i="25"/>
  <c r="X33" i="25"/>
  <c r="CP53" i="24"/>
  <c r="CQ53" i="24"/>
  <c r="V53" i="25"/>
  <c r="Y53" i="25"/>
  <c r="X53" i="25"/>
  <c r="U53" i="25"/>
  <c r="CP13" i="24"/>
  <c r="CQ13" i="24"/>
  <c r="M13" i="25" s="1"/>
  <c r="CL68" i="24"/>
  <c r="CM68" i="24" s="1"/>
  <c r="CP57" i="24"/>
  <c r="CQ57" i="24"/>
  <c r="Y17" i="25"/>
  <c r="U17" i="25"/>
  <c r="X17" i="25"/>
  <c r="V17" i="25"/>
  <c r="CP37" i="24"/>
  <c r="CQ37" i="24"/>
  <c r="Y29" i="25"/>
  <c r="U29" i="25"/>
  <c r="X29" i="25"/>
  <c r="V29" i="25"/>
  <c r="H13" i="25" l="1"/>
  <c r="L13" i="25"/>
  <c r="J13" i="25"/>
  <c r="W17" i="25"/>
  <c r="H17" i="25"/>
  <c r="J17" i="25"/>
  <c r="L17" i="25"/>
  <c r="X49" i="25"/>
  <c r="V49" i="25"/>
  <c r="W13" i="25"/>
  <c r="U49" i="25"/>
  <c r="Y49" i="25"/>
  <c r="W126" i="21"/>
  <c r="CQ126" i="24"/>
  <c r="CP126" i="24"/>
  <c r="Y126" i="21"/>
  <c r="Z126" i="21"/>
  <c r="CY126" i="13"/>
  <c r="CX126" i="13"/>
  <c r="X126" i="25"/>
  <c r="V126" i="25"/>
  <c r="U126" i="25"/>
  <c r="Y126" i="25"/>
  <c r="W38" i="21"/>
  <c r="CN48" i="24"/>
  <c r="CN38" i="24"/>
  <c r="CV25" i="13"/>
  <c r="T99" i="25"/>
  <c r="R99" i="25"/>
  <c r="S99" i="25"/>
  <c r="T86" i="25"/>
  <c r="S86" i="25"/>
  <c r="R86" i="25"/>
  <c r="CL22" i="24"/>
  <c r="CM22" i="24" s="1"/>
  <c r="CN22" i="24" s="1"/>
  <c r="CQ22" i="24" s="1"/>
  <c r="CL31" i="24"/>
  <c r="CM31" i="24" s="1"/>
  <c r="CN31" i="24" s="1"/>
  <c r="CT27" i="13"/>
  <c r="CU27" i="13" s="1"/>
  <c r="CV27" i="13" s="1"/>
  <c r="CX27" i="13" s="1"/>
  <c r="P24" i="25"/>
  <c r="CL51" i="24"/>
  <c r="CM51" i="24" s="1"/>
  <c r="CN51" i="24" s="1"/>
  <c r="CL96" i="24"/>
  <c r="CM96" i="24" s="1"/>
  <c r="CN96" i="24" s="1"/>
  <c r="P78" i="25"/>
  <c r="CV78" i="13"/>
  <c r="CV72" i="13"/>
  <c r="CV38" i="13"/>
  <c r="CV42" i="13"/>
  <c r="CL65" i="24"/>
  <c r="CM65" i="24" s="1"/>
  <c r="CN65" i="24" s="1"/>
  <c r="CL36" i="24"/>
  <c r="CM36" i="24" s="1"/>
  <c r="CN36" i="24" s="1"/>
  <c r="CL52" i="24"/>
  <c r="CM52" i="24" s="1"/>
  <c r="CN52" i="24" s="1"/>
  <c r="CV48" i="13"/>
  <c r="CV43" i="13"/>
  <c r="CV84" i="13"/>
  <c r="CL44" i="24"/>
  <c r="CM44" i="24" s="1"/>
  <c r="CN44" i="24" s="1"/>
  <c r="CL87" i="24"/>
  <c r="CM87" i="24" s="1"/>
  <c r="CN87" i="24" s="1"/>
  <c r="P34" i="25"/>
  <c r="U34" i="25" s="1"/>
  <c r="CV34" i="13"/>
  <c r="CV39" i="13"/>
  <c r="CL82" i="24"/>
  <c r="CM82" i="24" s="1"/>
  <c r="CN82" i="24" s="1"/>
  <c r="CL71" i="24"/>
  <c r="CM71" i="24" s="1"/>
  <c r="CL75" i="24"/>
  <c r="CM75" i="24" s="1"/>
  <c r="CN75" i="24" s="1"/>
  <c r="CV49" i="13"/>
  <c r="CN39" i="24"/>
  <c r="W39" i="21"/>
  <c r="P100" i="25"/>
  <c r="U100" i="21"/>
  <c r="V100" i="21" s="1"/>
  <c r="W100" i="21" s="1"/>
  <c r="CT100" i="13"/>
  <c r="CU100" i="13" s="1"/>
  <c r="CV100" i="13" s="1"/>
  <c r="CL100" i="24"/>
  <c r="CM100" i="24" s="1"/>
  <c r="CN100" i="24" s="1"/>
  <c r="CN34" i="24"/>
  <c r="CN68" i="24"/>
  <c r="CQ49" i="24"/>
  <c r="CP49" i="24"/>
  <c r="Z49" i="21"/>
  <c r="CL27" i="24"/>
  <c r="CM27" i="24" s="1"/>
  <c r="CN27" i="24" s="1"/>
  <c r="CP42" i="24"/>
  <c r="CT24" i="13"/>
  <c r="CU24" i="13" s="1"/>
  <c r="N70" i="25"/>
  <c r="N41" i="25"/>
  <c r="CQ42" i="24"/>
  <c r="CX25" i="13"/>
  <c r="Y42" i="25"/>
  <c r="X42" i="25"/>
  <c r="N54" i="25"/>
  <c r="N45" i="25"/>
  <c r="U24" i="21"/>
  <c r="V24" i="21" s="1"/>
  <c r="W24" i="21" s="1"/>
  <c r="U42" i="25"/>
  <c r="CL24" i="24"/>
  <c r="CM24" i="24" s="1"/>
  <c r="CN24" i="24" s="1"/>
  <c r="U34" i="21"/>
  <c r="V34" i="21" s="1"/>
  <c r="W34" i="21" s="1"/>
  <c r="N42" i="25"/>
  <c r="U78" i="21"/>
  <c r="V78" i="21" s="1"/>
  <c r="W78" i="21" s="1"/>
  <c r="Z78" i="21" s="1"/>
  <c r="CL78" i="24"/>
  <c r="CM78" i="24" s="1"/>
  <c r="CN78" i="24" s="1"/>
  <c r="CP78" i="24" s="1"/>
  <c r="CP25" i="24"/>
  <c r="CQ25" i="24"/>
  <c r="CP60" i="24"/>
  <c r="X73" i="25"/>
  <c r="Y60" i="25"/>
  <c r="X25" i="25"/>
  <c r="Y57" i="25"/>
  <c r="X57" i="25"/>
  <c r="V25" i="25"/>
  <c r="CQ92" i="24"/>
  <c r="U57" i="25"/>
  <c r="U60" i="25"/>
  <c r="U25" i="25"/>
  <c r="V57" i="25"/>
  <c r="Y73" i="25"/>
  <c r="X92" i="25"/>
  <c r="U37" i="25"/>
  <c r="V73" i="25"/>
  <c r="CP92" i="24"/>
  <c r="Y37" i="25"/>
  <c r="V37" i="25"/>
  <c r="U73" i="25"/>
  <c r="X37" i="25"/>
  <c r="V92" i="25"/>
  <c r="CX57" i="13"/>
  <c r="CY57" i="13"/>
  <c r="P64" i="25"/>
  <c r="U64" i="21"/>
  <c r="V64" i="21" s="1"/>
  <c r="W64" i="21" s="1"/>
  <c r="CT64" i="13"/>
  <c r="CU64" i="13" s="1"/>
  <c r="CV64" i="13" s="1"/>
  <c r="P81" i="25"/>
  <c r="U81" i="21"/>
  <c r="V81" i="21" s="1"/>
  <c r="W81" i="21" s="1"/>
  <c r="Z81" i="21" s="1"/>
  <c r="CT81" i="13"/>
  <c r="CU81" i="13" s="1"/>
  <c r="CV81" i="13" s="1"/>
  <c r="P55" i="25"/>
  <c r="U55" i="21"/>
  <c r="V55" i="21" s="1"/>
  <c r="W55" i="21" s="1"/>
  <c r="CT55" i="13"/>
  <c r="CU55" i="13" s="1"/>
  <c r="CV55" i="13" s="1"/>
  <c r="P67" i="25"/>
  <c r="U67" i="21"/>
  <c r="V67" i="21" s="1"/>
  <c r="W67" i="21" s="1"/>
  <c r="Z67" i="21" s="1"/>
  <c r="CT67" i="13"/>
  <c r="CU67" i="13" s="1"/>
  <c r="CV67" i="13" s="1"/>
  <c r="Z43" i="21"/>
  <c r="Z39" i="21"/>
  <c r="CX37" i="13"/>
  <c r="CY37" i="13"/>
  <c r="P80" i="25"/>
  <c r="U80" i="21"/>
  <c r="V80" i="21" s="1"/>
  <c r="W80" i="21" s="1"/>
  <c r="Z80" i="21" s="1"/>
  <c r="CT80" i="13"/>
  <c r="CU80" i="13" s="1"/>
  <c r="CV80" i="13" s="1"/>
  <c r="P40" i="25"/>
  <c r="U40" i="21"/>
  <c r="V40" i="21" s="1"/>
  <c r="W40" i="21" s="1"/>
  <c r="CT40" i="13"/>
  <c r="CU40" i="13" s="1"/>
  <c r="CV40" i="13" s="1"/>
  <c r="P96" i="25"/>
  <c r="U96" i="21"/>
  <c r="V96" i="21" s="1"/>
  <c r="W96" i="21" s="1"/>
  <c r="Z96" i="21" s="1"/>
  <c r="CT96" i="13"/>
  <c r="CU96" i="13" s="1"/>
  <c r="CX78" i="13"/>
  <c r="CY78" i="13"/>
  <c r="P98" i="25"/>
  <c r="U98" i="21"/>
  <c r="V98" i="21" s="1"/>
  <c r="W98" i="21" s="1"/>
  <c r="Z98" i="21" s="1"/>
  <c r="CT98" i="13"/>
  <c r="CU98" i="13" s="1"/>
  <c r="CV98" i="13" s="1"/>
  <c r="P93" i="25"/>
  <c r="U93" i="21"/>
  <c r="V93" i="21" s="1"/>
  <c r="W93" i="21" s="1"/>
  <c r="Z93" i="21" s="1"/>
  <c r="CT93" i="13"/>
  <c r="CU93" i="13" s="1"/>
  <c r="CV93" i="13" s="1"/>
  <c r="P56" i="25"/>
  <c r="U56" i="21"/>
  <c r="V56" i="21" s="1"/>
  <c r="W56" i="21" s="1"/>
  <c r="CT56" i="13"/>
  <c r="CU56" i="13" s="1"/>
  <c r="CV56" i="13" s="1"/>
  <c r="P94" i="25"/>
  <c r="U94" i="21"/>
  <c r="V94" i="21" s="1"/>
  <c r="W94" i="21" s="1"/>
  <c r="Z94" i="21" s="1"/>
  <c r="CT94" i="13"/>
  <c r="CU94" i="13" s="1"/>
  <c r="CV94" i="13" s="1"/>
  <c r="N46" i="25"/>
  <c r="P74" i="25"/>
  <c r="U74" i="21"/>
  <c r="V74" i="21" s="1"/>
  <c r="W74" i="21" s="1"/>
  <c r="Z74" i="21" s="1"/>
  <c r="CT74" i="13"/>
  <c r="CU74" i="13" s="1"/>
  <c r="CV74" i="13" s="1"/>
  <c r="V60" i="25"/>
  <c r="P26" i="25"/>
  <c r="U26" i="21"/>
  <c r="V26" i="21" s="1"/>
  <c r="W26" i="21" s="1"/>
  <c r="Y26" i="21" s="1"/>
  <c r="P65" i="25"/>
  <c r="U65" i="21"/>
  <c r="V65" i="21" s="1"/>
  <c r="W65" i="21" s="1"/>
  <c r="CT65" i="13"/>
  <c r="CU65" i="13" s="1"/>
  <c r="CV65" i="13" s="1"/>
  <c r="P31" i="25"/>
  <c r="U31" i="21"/>
  <c r="V31" i="21" s="1"/>
  <c r="W31" i="21" s="1"/>
  <c r="Y31" i="21" s="1"/>
  <c r="CT31" i="13"/>
  <c r="CU31" i="13" s="1"/>
  <c r="CV31" i="13" s="1"/>
  <c r="P36" i="25"/>
  <c r="U36" i="21"/>
  <c r="V36" i="21" s="1"/>
  <c r="W36" i="21" s="1"/>
  <c r="CT36" i="13"/>
  <c r="CU36" i="13" s="1"/>
  <c r="CV36" i="13" s="1"/>
  <c r="P89" i="25"/>
  <c r="U89" i="21"/>
  <c r="V89" i="21" s="1"/>
  <c r="W89" i="21" s="1"/>
  <c r="Z89" i="21" s="1"/>
  <c r="CT89" i="13"/>
  <c r="CU89" i="13" s="1"/>
  <c r="CV89" i="13" s="1"/>
  <c r="P52" i="25"/>
  <c r="U52" i="21"/>
  <c r="V52" i="21" s="1"/>
  <c r="W52" i="21" s="1"/>
  <c r="CT52" i="13"/>
  <c r="CU52" i="13" s="1"/>
  <c r="CV52" i="13" s="1"/>
  <c r="P23" i="25"/>
  <c r="U23" i="21"/>
  <c r="V23" i="21" s="1"/>
  <c r="W23" i="21" s="1"/>
  <c r="Y23" i="21" s="1"/>
  <c r="Z48" i="21"/>
  <c r="Z60" i="21"/>
  <c r="CQ73" i="24"/>
  <c r="CP73" i="24"/>
  <c r="CY92" i="13"/>
  <c r="CX92" i="13"/>
  <c r="Z37" i="21"/>
  <c r="P47" i="25"/>
  <c r="U47" i="21"/>
  <c r="V47" i="21" s="1"/>
  <c r="W47" i="21" s="1"/>
  <c r="CT47" i="13"/>
  <c r="CU47" i="13" s="1"/>
  <c r="CV47" i="13" s="1"/>
  <c r="P95" i="25"/>
  <c r="U95" i="21"/>
  <c r="V95" i="21" s="1"/>
  <c r="W95" i="21" s="1"/>
  <c r="Z95" i="21" s="1"/>
  <c r="CT95" i="13"/>
  <c r="CU95" i="13" s="1"/>
  <c r="CV95" i="13" s="1"/>
  <c r="P88" i="25"/>
  <c r="U88" i="21"/>
  <c r="V88" i="21" s="1"/>
  <c r="W88" i="21" s="1"/>
  <c r="Z88" i="21" s="1"/>
  <c r="CT88" i="13"/>
  <c r="CU88" i="13" s="1"/>
  <c r="CV88" i="13" s="1"/>
  <c r="P51" i="25"/>
  <c r="U51" i="21"/>
  <c r="V51" i="21" s="1"/>
  <c r="W51" i="21" s="1"/>
  <c r="CT51" i="13"/>
  <c r="CU51" i="13" s="1"/>
  <c r="CV51" i="13" s="1"/>
  <c r="P91" i="25"/>
  <c r="U91" i="21"/>
  <c r="V91" i="21" s="1"/>
  <c r="W91" i="21" s="1"/>
  <c r="Z91" i="21" s="1"/>
  <c r="CT91" i="13"/>
  <c r="CU91" i="13" s="1"/>
  <c r="CV91" i="13" s="1"/>
  <c r="P22" i="25"/>
  <c r="U22" i="21"/>
  <c r="V22" i="21" s="1"/>
  <c r="W22" i="21" s="1"/>
  <c r="Y22" i="21" s="1"/>
  <c r="CX48" i="13"/>
  <c r="CY48" i="13"/>
  <c r="P66" i="25"/>
  <c r="U66" i="21"/>
  <c r="V66" i="21" s="1"/>
  <c r="W66" i="21" s="1"/>
  <c r="CT66" i="13"/>
  <c r="CU66" i="13" s="1"/>
  <c r="CV66" i="13" s="1"/>
  <c r="P61" i="25"/>
  <c r="U61" i="21"/>
  <c r="V61" i="21" s="1"/>
  <c r="W61" i="21" s="1"/>
  <c r="CT61" i="13"/>
  <c r="CU61" i="13" s="1"/>
  <c r="CV61" i="13" s="1"/>
  <c r="W28" i="21"/>
  <c r="Y25" i="25"/>
  <c r="P63" i="25"/>
  <c r="U63" i="21"/>
  <c r="V63" i="21" s="1"/>
  <c r="W63" i="21" s="1"/>
  <c r="CT63" i="13"/>
  <c r="CU63" i="13" s="1"/>
  <c r="CV63" i="13" s="1"/>
  <c r="P90" i="25"/>
  <c r="U90" i="21"/>
  <c r="V90" i="21" s="1"/>
  <c r="W90" i="21" s="1"/>
  <c r="Z90" i="21" s="1"/>
  <c r="CT90" i="13"/>
  <c r="CU90" i="13" s="1"/>
  <c r="CV90" i="13" s="1"/>
  <c r="P62" i="25"/>
  <c r="U62" i="21"/>
  <c r="V62" i="21" s="1"/>
  <c r="W62" i="21" s="1"/>
  <c r="CT62" i="13"/>
  <c r="CU62" i="13" s="1"/>
  <c r="CV62" i="13" s="1"/>
  <c r="P35" i="25"/>
  <c r="U35" i="21"/>
  <c r="V35" i="21" s="1"/>
  <c r="W35" i="21" s="1"/>
  <c r="CT35" i="13"/>
  <c r="CU35" i="13" s="1"/>
  <c r="CV35" i="13" s="1"/>
  <c r="X60" i="25"/>
  <c r="P10" i="25"/>
  <c r="CL69" i="24"/>
  <c r="CM69" i="24" s="1"/>
  <c r="CN69" i="24" s="1"/>
  <c r="P69" i="25"/>
  <c r="U69" i="21"/>
  <c r="V69" i="21" s="1"/>
  <c r="W69" i="21" s="1"/>
  <c r="CT69" i="13"/>
  <c r="CU69" i="13" s="1"/>
  <c r="CV69" i="13" s="1"/>
  <c r="P97" i="25"/>
  <c r="U97" i="21"/>
  <c r="V97" i="21" s="1"/>
  <c r="W97" i="21" s="1"/>
  <c r="CT97" i="13"/>
  <c r="CU97" i="13" s="1"/>
  <c r="P44" i="25"/>
  <c r="U44" i="21"/>
  <c r="V44" i="21" s="1"/>
  <c r="W44" i="21" s="1"/>
  <c r="CT44" i="13"/>
  <c r="CU44" i="13" s="1"/>
  <c r="CV44" i="13" s="1"/>
  <c r="P83" i="25"/>
  <c r="U83" i="21"/>
  <c r="V83" i="21" s="1"/>
  <c r="W83" i="21" s="1"/>
  <c r="Z83" i="21" s="1"/>
  <c r="CT83" i="13"/>
  <c r="CU83" i="13" s="1"/>
  <c r="CV83" i="13" s="1"/>
  <c r="P87" i="25"/>
  <c r="U87" i="21"/>
  <c r="V87" i="21" s="1"/>
  <c r="W87" i="21" s="1"/>
  <c r="Z87" i="21" s="1"/>
  <c r="CT87" i="13"/>
  <c r="CQ60" i="24"/>
  <c r="P27" i="25"/>
  <c r="U27" i="21"/>
  <c r="V27" i="21" s="1"/>
  <c r="W27" i="21" s="1"/>
  <c r="Y27" i="21" s="1"/>
  <c r="Z25" i="21"/>
  <c r="CX72" i="13"/>
  <c r="CY72" i="13"/>
  <c r="CX73" i="13"/>
  <c r="CY73" i="13"/>
  <c r="CX84" i="13"/>
  <c r="CY84" i="13"/>
  <c r="Z57" i="21"/>
  <c r="CX38" i="13"/>
  <c r="CY38" i="13"/>
  <c r="CX34" i="13"/>
  <c r="CY34" i="13"/>
  <c r="P32" i="25"/>
  <c r="U32" i="21"/>
  <c r="V32" i="21" s="1"/>
  <c r="W32" i="21" s="1"/>
  <c r="CT32" i="13"/>
  <c r="CU32" i="13" s="1"/>
  <c r="CV32" i="13" s="1"/>
  <c r="P59" i="25"/>
  <c r="U59" i="21"/>
  <c r="V59" i="21" s="1"/>
  <c r="W59" i="21" s="1"/>
  <c r="CT59" i="13"/>
  <c r="CU59" i="13" s="1"/>
  <c r="CV59" i="13" s="1"/>
  <c r="P79" i="25"/>
  <c r="U79" i="21"/>
  <c r="V79" i="21" s="1"/>
  <c r="W79" i="21" s="1"/>
  <c r="Z79" i="21" s="1"/>
  <c r="CT79" i="13"/>
  <c r="CU79" i="13" s="1"/>
  <c r="CV79" i="13" s="1"/>
  <c r="P85" i="25"/>
  <c r="U85" i="21"/>
  <c r="V85" i="21" s="1"/>
  <c r="W85" i="21" s="1"/>
  <c r="Z85" i="21" s="1"/>
  <c r="CT85" i="13"/>
  <c r="W30" i="21"/>
  <c r="P58" i="25"/>
  <c r="U58" i="21"/>
  <c r="V58" i="21" s="1"/>
  <c r="W58" i="21" s="1"/>
  <c r="CT58" i="13"/>
  <c r="CU58" i="13" s="1"/>
  <c r="CV58" i="13" s="1"/>
  <c r="CL40" i="24"/>
  <c r="CM40" i="24" s="1"/>
  <c r="CN40" i="24" s="1"/>
  <c r="CQ40" i="24" s="1"/>
  <c r="P77" i="25"/>
  <c r="U77" i="21"/>
  <c r="V77" i="21" s="1"/>
  <c r="W77" i="21" s="1"/>
  <c r="Z77" i="21" s="1"/>
  <c r="CT77" i="13"/>
  <c r="CU77" i="13" s="1"/>
  <c r="P50" i="25"/>
  <c r="U50" i="21"/>
  <c r="V50" i="21" s="1"/>
  <c r="W50" i="21" s="1"/>
  <c r="CT50" i="13"/>
  <c r="CU50" i="13" s="1"/>
  <c r="CV50" i="13" s="1"/>
  <c r="P82" i="25"/>
  <c r="U82" i="21"/>
  <c r="V82" i="21" s="1"/>
  <c r="W82" i="21" s="1"/>
  <c r="Z82" i="21" s="1"/>
  <c r="CT82" i="13"/>
  <c r="CU82" i="13" s="1"/>
  <c r="CV82" i="13" s="1"/>
  <c r="P68" i="25"/>
  <c r="U68" i="21"/>
  <c r="V68" i="21" s="1"/>
  <c r="W68" i="21" s="1"/>
  <c r="Z68" i="21" s="1"/>
  <c r="CT68" i="13"/>
  <c r="CU68" i="13" s="1"/>
  <c r="CV68" i="13" s="1"/>
  <c r="P71" i="25"/>
  <c r="U71" i="21"/>
  <c r="V71" i="21" s="1"/>
  <c r="W71" i="21" s="1"/>
  <c r="Z71" i="21" s="1"/>
  <c r="CN71" i="24"/>
  <c r="CT71" i="13"/>
  <c r="CU71" i="13" s="1"/>
  <c r="CV71" i="13" s="1"/>
  <c r="P75" i="25"/>
  <c r="U75" i="21"/>
  <c r="V75" i="21" s="1"/>
  <c r="W75" i="21" s="1"/>
  <c r="Z75" i="21" s="1"/>
  <c r="CT75" i="13"/>
  <c r="CU75" i="13" s="1"/>
  <c r="CV75" i="13" s="1"/>
  <c r="CX43" i="13"/>
  <c r="CY43" i="13"/>
  <c r="CX60" i="13"/>
  <c r="CY60" i="13"/>
  <c r="CY39" i="13"/>
  <c r="CX39" i="13"/>
  <c r="Z38" i="21"/>
  <c r="CN21" i="24"/>
  <c r="U92" i="25"/>
  <c r="Y92" i="25"/>
  <c r="V21" i="25"/>
  <c r="W21" i="25" s="1"/>
  <c r="X21" i="25"/>
  <c r="Y21" i="25"/>
  <c r="CT30" i="13"/>
  <c r="CU30" i="13" s="1"/>
  <c r="CV30" i="13" s="1"/>
  <c r="CT28" i="13"/>
  <c r="CT26" i="13"/>
  <c r="CU26" i="13" s="1"/>
  <c r="CV26" i="13" s="1"/>
  <c r="CL26" i="24"/>
  <c r="CM26" i="24" s="1"/>
  <c r="CN26" i="24" s="1"/>
  <c r="CL23" i="24"/>
  <c r="CM23" i="24" s="1"/>
  <c r="CN23" i="24" s="1"/>
  <c r="CT23" i="13"/>
  <c r="CU23" i="13" s="1"/>
  <c r="CV23" i="13" s="1"/>
  <c r="CT22" i="13"/>
  <c r="CU22" i="13" s="1"/>
  <c r="CV22" i="13" s="1"/>
  <c r="CT20" i="13"/>
  <c r="CU20" i="13" s="1"/>
  <c r="CV20" i="13" s="1"/>
  <c r="CY19" i="13"/>
  <c r="I19" i="25" s="1"/>
  <c r="CX19" i="13"/>
  <c r="CT18" i="13"/>
  <c r="CU18" i="13" s="1"/>
  <c r="CV18" i="13" s="1"/>
  <c r="CQ18" i="24"/>
  <c r="M18" i="25" s="1"/>
  <c r="CT16" i="13"/>
  <c r="CU16" i="13" s="1"/>
  <c r="CV16" i="13" s="1"/>
  <c r="V16" i="25"/>
  <c r="CQ16" i="24"/>
  <c r="M16" i="25" s="1"/>
  <c r="CX15" i="13"/>
  <c r="CY15" i="13"/>
  <c r="I15" i="25" s="1"/>
  <c r="CT14" i="13"/>
  <c r="CU14" i="13" s="1"/>
  <c r="CV14" i="13" s="1"/>
  <c r="CL14" i="24"/>
  <c r="CM14" i="24" s="1"/>
  <c r="CN14" i="24" s="1"/>
  <c r="CP14" i="24" s="1"/>
  <c r="V14" i="25"/>
  <c r="CT12" i="13"/>
  <c r="CU12" i="13" s="1"/>
  <c r="CV12" i="13" s="1"/>
  <c r="CX11" i="13"/>
  <c r="CY11" i="13"/>
  <c r="I11" i="25" s="1"/>
  <c r="CT10" i="13"/>
  <c r="CU10" i="13" s="1"/>
  <c r="CV10" i="13" s="1"/>
  <c r="U10" i="21"/>
  <c r="V10" i="21" s="1"/>
  <c r="W10" i="21" s="1"/>
  <c r="Y10" i="21" s="1"/>
  <c r="CL10" i="24"/>
  <c r="CM10" i="24" s="1"/>
  <c r="CN10" i="24" s="1"/>
  <c r="CL97" i="24"/>
  <c r="CM97" i="24" s="1"/>
  <c r="CN97" i="24" s="1"/>
  <c r="CQ97" i="24" s="1"/>
  <c r="CL77" i="24"/>
  <c r="CM77" i="24" s="1"/>
  <c r="CN77" i="24" s="1"/>
  <c r="CL89" i="24"/>
  <c r="CM89" i="24" s="1"/>
  <c r="CN89" i="24" s="1"/>
  <c r="CL91" i="24"/>
  <c r="CM91" i="24" s="1"/>
  <c r="CN91" i="24" s="1"/>
  <c r="CL83" i="24"/>
  <c r="CM83" i="24" s="1"/>
  <c r="CN83" i="24" s="1"/>
  <c r="CL50" i="24"/>
  <c r="CM50" i="24" s="1"/>
  <c r="CN50" i="24" s="1"/>
  <c r="CL67" i="24"/>
  <c r="CM67" i="24" s="1"/>
  <c r="CN67" i="24" s="1"/>
  <c r="CQ12" i="24"/>
  <c r="M12" i="25" s="1"/>
  <c r="CP12" i="24"/>
  <c r="CQ82" i="24"/>
  <c r="CP82" i="24"/>
  <c r="CQ52" i="24"/>
  <c r="CP52" i="24"/>
  <c r="CQ44" i="24"/>
  <c r="CP44" i="24"/>
  <c r="CQ31" i="24"/>
  <c r="CP31" i="24"/>
  <c r="CQ87" i="24"/>
  <c r="CP87" i="24"/>
  <c r="CL47" i="24"/>
  <c r="CM47" i="24" s="1"/>
  <c r="CN47" i="24" s="1"/>
  <c r="CL61" i="24"/>
  <c r="CM61" i="24" s="1"/>
  <c r="CN61" i="24" s="1"/>
  <c r="U19" i="25"/>
  <c r="X19" i="25"/>
  <c r="V19" i="25"/>
  <c r="Y19" i="25"/>
  <c r="CL28" i="24"/>
  <c r="CM28" i="24" s="1"/>
  <c r="CN28" i="24" s="1"/>
  <c r="CL30" i="24"/>
  <c r="CM30" i="24" s="1"/>
  <c r="CN30" i="24" s="1"/>
  <c r="CL11" i="24"/>
  <c r="CM11" i="24" s="1"/>
  <c r="CN11" i="24" s="1"/>
  <c r="CQ34" i="24"/>
  <c r="CP34" i="24"/>
  <c r="CQ75" i="24"/>
  <c r="CP75" i="24"/>
  <c r="Y72" i="25"/>
  <c r="X72" i="25"/>
  <c r="V72" i="25"/>
  <c r="U72" i="25"/>
  <c r="CL35" i="24"/>
  <c r="CM35" i="24" s="1"/>
  <c r="CN35" i="24" s="1"/>
  <c r="CL64" i="24"/>
  <c r="CM64" i="24" s="1"/>
  <c r="CN64" i="24" s="1"/>
  <c r="CQ51" i="24"/>
  <c r="CP51" i="24"/>
  <c r="CL32" i="24"/>
  <c r="CM32" i="24" s="1"/>
  <c r="CN32" i="24" s="1"/>
  <c r="CL59" i="24"/>
  <c r="CM59" i="24" s="1"/>
  <c r="CN59" i="24" s="1"/>
  <c r="CL81" i="24"/>
  <c r="CM81" i="24" s="1"/>
  <c r="CN81" i="24" s="1"/>
  <c r="CQ39" i="24"/>
  <c r="CP39" i="24"/>
  <c r="CQ43" i="24"/>
  <c r="CP43" i="24"/>
  <c r="X43" i="25"/>
  <c r="Y43" i="25"/>
  <c r="U43" i="25"/>
  <c r="V43" i="25"/>
  <c r="CP84" i="24"/>
  <c r="CQ84" i="24"/>
  <c r="Y84" i="25"/>
  <c r="U84" i="25"/>
  <c r="X84" i="25"/>
  <c r="V84" i="25"/>
  <c r="CL94" i="24"/>
  <c r="CM94" i="24" s="1"/>
  <c r="CN94" i="24" s="1"/>
  <c r="CQ48" i="24"/>
  <c r="CP48" i="24"/>
  <c r="CQ38" i="24"/>
  <c r="CP38" i="24"/>
  <c r="CP68" i="24"/>
  <c r="CQ68" i="24"/>
  <c r="CL95" i="24"/>
  <c r="CM95" i="24" s="1"/>
  <c r="CN95" i="24" s="1"/>
  <c r="CQ19" i="24"/>
  <c r="M19" i="25" s="1"/>
  <c r="CP19" i="24"/>
  <c r="CL88" i="24"/>
  <c r="CM88" i="24" s="1"/>
  <c r="CN88" i="24" s="1"/>
  <c r="CL85" i="24"/>
  <c r="CM85" i="24" s="1"/>
  <c r="CN85" i="24" s="1"/>
  <c r="Y39" i="25"/>
  <c r="U39" i="25"/>
  <c r="X39" i="25"/>
  <c r="V39" i="25"/>
  <c r="CL80" i="24"/>
  <c r="CM80" i="24" s="1"/>
  <c r="CN80" i="24" s="1"/>
  <c r="CL15" i="24"/>
  <c r="CM15" i="24" s="1"/>
  <c r="CN15" i="24" s="1"/>
  <c r="CL90" i="24"/>
  <c r="CM90" i="24" s="1"/>
  <c r="CN90" i="24" s="1"/>
  <c r="CL62" i="24"/>
  <c r="CM62" i="24" s="1"/>
  <c r="CN62" i="24" s="1"/>
  <c r="CP72" i="24"/>
  <c r="CQ72" i="24"/>
  <c r="CL98" i="24"/>
  <c r="CM98" i="24" s="1"/>
  <c r="CN98" i="24" s="1"/>
  <c r="CL66" i="24"/>
  <c r="CM66" i="24" s="1"/>
  <c r="CN66" i="24" s="1"/>
  <c r="CP65" i="24"/>
  <c r="CQ65" i="24"/>
  <c r="CQ36" i="24"/>
  <c r="CP36" i="24"/>
  <c r="CL93" i="24"/>
  <c r="CM93" i="24" s="1"/>
  <c r="CN93" i="24" s="1"/>
  <c r="CL56" i="24"/>
  <c r="CM56" i="24" s="1"/>
  <c r="CN56" i="24" s="1"/>
  <c r="CL79" i="24"/>
  <c r="CM79" i="24" s="1"/>
  <c r="CN79" i="24" s="1"/>
  <c r="CL55" i="24"/>
  <c r="CM55" i="24" s="1"/>
  <c r="CN55" i="24" s="1"/>
  <c r="CL63" i="24"/>
  <c r="CM63" i="24" s="1"/>
  <c r="CN63" i="24" s="1"/>
  <c r="CL58" i="24"/>
  <c r="CM58" i="24" s="1"/>
  <c r="CN58" i="24" s="1"/>
  <c r="V18" i="25"/>
  <c r="U18" i="25"/>
  <c r="Y18" i="25"/>
  <c r="X18" i="25"/>
  <c r="CQ20" i="24"/>
  <c r="M20" i="25" s="1"/>
  <c r="CP20" i="24"/>
  <c r="Y20" i="25"/>
  <c r="X20" i="25"/>
  <c r="U20" i="25"/>
  <c r="W20" i="25" s="1"/>
  <c r="V20" i="25"/>
  <c r="Y48" i="25"/>
  <c r="V48" i="25"/>
  <c r="U48" i="25"/>
  <c r="X48" i="25"/>
  <c r="CL74" i="24"/>
  <c r="CM74" i="24" s="1"/>
  <c r="CN74" i="24" s="1"/>
  <c r="Y38" i="25"/>
  <c r="U38" i="25"/>
  <c r="X38" i="25"/>
  <c r="V38" i="25"/>
  <c r="U12" i="25"/>
  <c r="Y12" i="25"/>
  <c r="X12" i="25"/>
  <c r="V12" i="25"/>
  <c r="H15" i="25" l="1"/>
  <c r="J15" i="25"/>
  <c r="H11" i="25"/>
  <c r="L11" i="25"/>
  <c r="J11" i="25"/>
  <c r="Z10" i="25"/>
  <c r="AC10" i="25"/>
  <c r="V24" i="25"/>
  <c r="V34" i="25"/>
  <c r="X24" i="25"/>
  <c r="Y24" i="25"/>
  <c r="X34" i="25"/>
  <c r="Y34" i="25"/>
  <c r="U24" i="25"/>
  <c r="W12" i="25"/>
  <c r="X78" i="25"/>
  <c r="W126" i="25"/>
  <c r="N126" i="25"/>
  <c r="CP163" i="13"/>
  <c r="CH163" i="13"/>
  <c r="CN163" i="13"/>
  <c r="CF163" i="13"/>
  <c r="CL163" i="13"/>
  <c r="CD163" i="13"/>
  <c r="BZ163" i="13"/>
  <c r="CJ163" i="13"/>
  <c r="CB163" i="13"/>
  <c r="CP22" i="24"/>
  <c r="W18" i="25"/>
  <c r="W19" i="25"/>
  <c r="U78" i="25"/>
  <c r="Y78" i="25"/>
  <c r="V78" i="25"/>
  <c r="X10" i="25"/>
  <c r="T46" i="25"/>
  <c r="R46" i="25"/>
  <c r="S46" i="25"/>
  <c r="S45" i="25"/>
  <c r="T45" i="25"/>
  <c r="R45" i="25"/>
  <c r="T70" i="25"/>
  <c r="S70" i="25"/>
  <c r="R70" i="25"/>
  <c r="T54" i="25"/>
  <c r="S54" i="25"/>
  <c r="R54" i="25"/>
  <c r="S41" i="25"/>
  <c r="T41" i="25"/>
  <c r="R41" i="25"/>
  <c r="T42" i="25"/>
  <c r="S42" i="25"/>
  <c r="R42" i="25"/>
  <c r="AA31" i="25"/>
  <c r="U27" i="25"/>
  <c r="AA27" i="25"/>
  <c r="CV24" i="13"/>
  <c r="CX24" i="13" s="1"/>
  <c r="CV77" i="13"/>
  <c r="CV96" i="13"/>
  <c r="CV97" i="13"/>
  <c r="CQ100" i="24"/>
  <c r="CP100" i="24"/>
  <c r="CX100" i="13"/>
  <c r="CY100" i="13"/>
  <c r="Y100" i="21"/>
  <c r="Z100" i="21"/>
  <c r="Y100" i="25"/>
  <c r="U100" i="25"/>
  <c r="X100" i="25"/>
  <c r="V100" i="25"/>
  <c r="Z24" i="21"/>
  <c r="Y24" i="21"/>
  <c r="CQ24" i="24"/>
  <c r="CP27" i="24"/>
  <c r="CQ27" i="24"/>
  <c r="CP24" i="24"/>
  <c r="CY24" i="13"/>
  <c r="Z34" i="21"/>
  <c r="X44" i="25"/>
  <c r="CQ78" i="24"/>
  <c r="X27" i="25"/>
  <c r="Y22" i="25"/>
  <c r="U22" i="25"/>
  <c r="V31" i="25"/>
  <c r="CQ26" i="24"/>
  <c r="V22" i="25"/>
  <c r="CQ23" i="24"/>
  <c r="CQ69" i="24"/>
  <c r="CQ91" i="24"/>
  <c r="CP21" i="24"/>
  <c r="N21" i="25" s="1"/>
  <c r="X22" i="25"/>
  <c r="CQ96" i="24"/>
  <c r="V27" i="25"/>
  <c r="X51" i="25"/>
  <c r="Y77" i="25"/>
  <c r="Y91" i="25"/>
  <c r="V52" i="25"/>
  <c r="V23" i="25"/>
  <c r="X96" i="25"/>
  <c r="Y71" i="25"/>
  <c r="Y97" i="25"/>
  <c r="Y40" i="25"/>
  <c r="Y23" i="25"/>
  <c r="Y27" i="25"/>
  <c r="CP10" i="24"/>
  <c r="CY10" i="13"/>
  <c r="I10" i="25" s="1"/>
  <c r="CX10" i="13"/>
  <c r="Z10" i="21"/>
  <c r="K10" i="25" s="1"/>
  <c r="CQ21" i="24"/>
  <c r="M21" i="25" s="1"/>
  <c r="Z97" i="21"/>
  <c r="Z69" i="21"/>
  <c r="U91" i="25"/>
  <c r="V40" i="25"/>
  <c r="CP96" i="24"/>
  <c r="Y44" i="25"/>
  <c r="CP77" i="24"/>
  <c r="U40" i="25"/>
  <c r="V36" i="25"/>
  <c r="Y65" i="25"/>
  <c r="V82" i="25"/>
  <c r="CQ10" i="24"/>
  <c r="M10" i="25" s="1"/>
  <c r="CP97" i="24"/>
  <c r="CP71" i="24"/>
  <c r="CQ77" i="24"/>
  <c r="X68" i="25"/>
  <c r="X52" i="25"/>
  <c r="U68" i="25"/>
  <c r="U71" i="25"/>
  <c r="Y52" i="25"/>
  <c r="Y82" i="25"/>
  <c r="X71" i="25"/>
  <c r="V87" i="25"/>
  <c r="X40" i="25"/>
  <c r="U44" i="25"/>
  <c r="Y87" i="25"/>
  <c r="U36" i="25"/>
  <c r="U65" i="25"/>
  <c r="X31" i="25"/>
  <c r="V51" i="25"/>
  <c r="V44" i="25"/>
  <c r="X87" i="25"/>
  <c r="V75" i="25"/>
  <c r="X36" i="25"/>
  <c r="V65" i="25"/>
  <c r="U31" i="25"/>
  <c r="U51" i="25"/>
  <c r="U75" i="25"/>
  <c r="Y36" i="25"/>
  <c r="X65" i="25"/>
  <c r="Y31" i="25"/>
  <c r="Y51" i="25"/>
  <c r="X75" i="25"/>
  <c r="U87" i="25"/>
  <c r="U96" i="25"/>
  <c r="Y75" i="25"/>
  <c r="V91" i="25"/>
  <c r="U52" i="25"/>
  <c r="X82" i="25"/>
  <c r="V71" i="25"/>
  <c r="CQ71" i="24"/>
  <c r="Y96" i="25"/>
  <c r="Y68" i="25"/>
  <c r="X91" i="25"/>
  <c r="CQ14" i="24"/>
  <c r="M14" i="25" s="1"/>
  <c r="X97" i="25"/>
  <c r="V96" i="25"/>
  <c r="U82" i="25"/>
  <c r="V68" i="25"/>
  <c r="CP40" i="24"/>
  <c r="CX66" i="13"/>
  <c r="CY66" i="13"/>
  <c r="CX88" i="13"/>
  <c r="CY88" i="13"/>
  <c r="CX80" i="13"/>
  <c r="CY80" i="13"/>
  <c r="CY75" i="13"/>
  <c r="CX75" i="13"/>
  <c r="CX58" i="13"/>
  <c r="CY58" i="13"/>
  <c r="CX62" i="13"/>
  <c r="CY62" i="13"/>
  <c r="CX61" i="13"/>
  <c r="CY61" i="13"/>
  <c r="CX51" i="13"/>
  <c r="CY51" i="13"/>
  <c r="CX40" i="13"/>
  <c r="CY40" i="13"/>
  <c r="CX81" i="13"/>
  <c r="CY81" i="13"/>
  <c r="CX59" i="13"/>
  <c r="CY59" i="13"/>
  <c r="CX52" i="13"/>
  <c r="CY52" i="13"/>
  <c r="CX67" i="13"/>
  <c r="CY67" i="13"/>
  <c r="CX32" i="13"/>
  <c r="CY32" i="13"/>
  <c r="CX35" i="13"/>
  <c r="CY35" i="13"/>
  <c r="CY55" i="13"/>
  <c r="CX55" i="13"/>
  <c r="Z63" i="21"/>
  <c r="Z47" i="21"/>
  <c r="Z31" i="21"/>
  <c r="CX77" i="13"/>
  <c r="CY77" i="13"/>
  <c r="CY79" i="13"/>
  <c r="CX79" i="13"/>
  <c r="Z27" i="21"/>
  <c r="CX97" i="13"/>
  <c r="CY97" i="13"/>
  <c r="Z62" i="21"/>
  <c r="CY96" i="13"/>
  <c r="CX96" i="13"/>
  <c r="Z40" i="21"/>
  <c r="CX82" i="13"/>
  <c r="CY82" i="13"/>
  <c r="Z50" i="21"/>
  <c r="CX44" i="13"/>
  <c r="CY44" i="13"/>
  <c r="CY91" i="13"/>
  <c r="CX91" i="13"/>
  <c r="Z36" i="21"/>
  <c r="Z65" i="21"/>
  <c r="Z56" i="21"/>
  <c r="CX98" i="13"/>
  <c r="CY98" i="13"/>
  <c r="Z64" i="21"/>
  <c r="U26" i="25"/>
  <c r="CY27" i="13"/>
  <c r="CX71" i="13"/>
  <c r="CY71" i="13"/>
  <c r="Z32" i="21"/>
  <c r="CU87" i="13"/>
  <c r="Z35" i="21"/>
  <c r="CX90" i="13"/>
  <c r="CY90" i="13"/>
  <c r="Z51" i="21"/>
  <c r="CY95" i="13"/>
  <c r="CX95" i="13"/>
  <c r="Z23" i="21"/>
  <c r="Z52" i="21"/>
  <c r="Z26" i="21"/>
  <c r="CX94" i="13"/>
  <c r="CY94" i="13"/>
  <c r="CX56" i="13"/>
  <c r="CY56" i="13"/>
  <c r="Z55" i="21"/>
  <c r="N60" i="25"/>
  <c r="CX68" i="13"/>
  <c r="CY68" i="13"/>
  <c r="CX50" i="13"/>
  <c r="CY50" i="13"/>
  <c r="Z58" i="21"/>
  <c r="CU85" i="13"/>
  <c r="Z59" i="21"/>
  <c r="N73" i="25"/>
  <c r="CY83" i="13"/>
  <c r="CX83" i="13"/>
  <c r="Z44" i="21"/>
  <c r="CX69" i="13"/>
  <c r="CY69" i="13"/>
  <c r="CY63" i="13"/>
  <c r="CX63" i="13"/>
  <c r="Z61" i="21"/>
  <c r="Z66" i="21"/>
  <c r="Z22" i="21"/>
  <c r="CY47" i="13"/>
  <c r="CX47" i="13"/>
  <c r="CX89" i="13"/>
  <c r="CY89" i="13"/>
  <c r="CX36" i="13"/>
  <c r="CY36" i="13"/>
  <c r="CX31" i="13"/>
  <c r="CY31" i="13"/>
  <c r="CX65" i="13"/>
  <c r="CY65" i="13"/>
  <c r="CX74" i="13"/>
  <c r="CY74" i="13"/>
  <c r="CX93" i="13"/>
  <c r="CY93" i="13"/>
  <c r="CX64" i="13"/>
  <c r="CY64" i="13"/>
  <c r="CP23" i="24"/>
  <c r="Y16" i="25"/>
  <c r="V10" i="25"/>
  <c r="X23" i="25"/>
  <c r="Y10" i="25"/>
  <c r="U10" i="25"/>
  <c r="X16" i="25"/>
  <c r="V77" i="25"/>
  <c r="Y26" i="25"/>
  <c r="X14" i="25"/>
  <c r="U14" i="25"/>
  <c r="W14" i="25" s="1"/>
  <c r="Y14" i="25"/>
  <c r="CX30" i="13"/>
  <c r="CY30" i="13"/>
  <c r="CX28" i="13"/>
  <c r="CY28" i="13"/>
  <c r="X26" i="25"/>
  <c r="CP26" i="24"/>
  <c r="V26" i="25"/>
  <c r="CX26" i="13"/>
  <c r="CY26" i="13"/>
  <c r="U23" i="25"/>
  <c r="CX23" i="13"/>
  <c r="CY23" i="13"/>
  <c r="CX22" i="13"/>
  <c r="CY22" i="13"/>
  <c r="CX20" i="13"/>
  <c r="CY20" i="13"/>
  <c r="I20" i="25" s="1"/>
  <c r="CX18" i="13"/>
  <c r="CY18" i="13"/>
  <c r="I18" i="25" s="1"/>
  <c r="CP18" i="24"/>
  <c r="CP16" i="24"/>
  <c r="L16" i="25" s="1"/>
  <c r="U16" i="25"/>
  <c r="W16" i="25" s="1"/>
  <c r="CX16" i="13"/>
  <c r="CY16" i="13"/>
  <c r="I16" i="25" s="1"/>
  <c r="CX14" i="13"/>
  <c r="CY14" i="13"/>
  <c r="I14" i="25" s="1"/>
  <c r="CX12" i="13"/>
  <c r="CY12" i="13"/>
  <c r="I12" i="25" s="1"/>
  <c r="U77" i="25"/>
  <c r="Y69" i="25"/>
  <c r="U97" i="25"/>
  <c r="V97" i="25"/>
  <c r="X77" i="25"/>
  <c r="U69" i="25"/>
  <c r="X69" i="25"/>
  <c r="CP91" i="24"/>
  <c r="V69" i="25"/>
  <c r="N92" i="25"/>
  <c r="CQ83" i="24"/>
  <c r="CP83" i="24"/>
  <c r="U83" i="25"/>
  <c r="X83" i="25"/>
  <c r="V83" i="25"/>
  <c r="Y83" i="25"/>
  <c r="CP69" i="24"/>
  <c r="CQ89" i="24"/>
  <c r="CP89" i="24"/>
  <c r="U89" i="25"/>
  <c r="Y89" i="25"/>
  <c r="V89" i="25"/>
  <c r="X89" i="25"/>
  <c r="U67" i="25"/>
  <c r="Y67" i="25"/>
  <c r="X67" i="25"/>
  <c r="V67" i="25"/>
  <c r="CP50" i="24"/>
  <c r="CQ50" i="24"/>
  <c r="V50" i="25"/>
  <c r="U50" i="25"/>
  <c r="X50" i="25"/>
  <c r="Y50" i="25"/>
  <c r="CQ67" i="24"/>
  <c r="CP67" i="24"/>
  <c r="N37" i="25"/>
  <c r="N53" i="25"/>
  <c r="N33" i="25"/>
  <c r="N29" i="25"/>
  <c r="N17" i="25"/>
  <c r="N13" i="25"/>
  <c r="CP80" i="24"/>
  <c r="CQ80" i="24"/>
  <c r="CP88" i="24"/>
  <c r="CQ88" i="24"/>
  <c r="CQ11" i="24"/>
  <c r="M11" i="25" s="1"/>
  <c r="CP11" i="24"/>
  <c r="CQ85" i="24"/>
  <c r="CP85" i="24"/>
  <c r="CQ63" i="24"/>
  <c r="CP63" i="24"/>
  <c r="CQ15" i="24"/>
  <c r="M15" i="25" s="1"/>
  <c r="CP15" i="24"/>
  <c r="L15" i="25" s="1"/>
  <c r="CQ59" i="24"/>
  <c r="CP59" i="24"/>
  <c r="CQ32" i="24"/>
  <c r="CP32" i="24"/>
  <c r="CQ30" i="24"/>
  <c r="CP30" i="24"/>
  <c r="CQ28" i="24"/>
  <c r="CP28" i="24"/>
  <c r="U74" i="25"/>
  <c r="X74" i="25"/>
  <c r="V74" i="25"/>
  <c r="Y74" i="25"/>
  <c r="V55" i="25"/>
  <c r="X55" i="25"/>
  <c r="U55" i="25"/>
  <c r="Y55" i="25"/>
  <c r="X63" i="25"/>
  <c r="V63" i="25"/>
  <c r="Y63" i="25"/>
  <c r="U63" i="25"/>
  <c r="V66" i="25"/>
  <c r="U66" i="25"/>
  <c r="X66" i="25"/>
  <c r="Y66" i="25"/>
  <c r="N77" i="25"/>
  <c r="N48" i="25"/>
  <c r="Y80" i="25"/>
  <c r="V80" i="25"/>
  <c r="U80" i="25"/>
  <c r="X80" i="25"/>
  <c r="X85" i="25"/>
  <c r="U85" i="25"/>
  <c r="V85" i="25"/>
  <c r="Y85" i="25"/>
  <c r="N76" i="25"/>
  <c r="CQ95" i="24"/>
  <c r="CP95" i="24"/>
  <c r="CQ35" i="24"/>
  <c r="CP35" i="24"/>
  <c r="V11" i="25"/>
  <c r="Y11" i="25"/>
  <c r="U11" i="25"/>
  <c r="X11" i="25"/>
  <c r="Y28" i="25"/>
  <c r="V28" i="25"/>
  <c r="X28" i="25"/>
  <c r="U28" i="25"/>
  <c r="CP61" i="24"/>
  <c r="CQ61" i="24"/>
  <c r="CQ74" i="24"/>
  <c r="CP74" i="24"/>
  <c r="N72" i="25"/>
  <c r="X58" i="25"/>
  <c r="V58" i="25"/>
  <c r="U58" i="25"/>
  <c r="Y58" i="25"/>
  <c r="CQ55" i="24"/>
  <c r="CP55" i="24"/>
  <c r="CQ56" i="24"/>
  <c r="CP56" i="24"/>
  <c r="N84" i="25"/>
  <c r="Y56" i="25"/>
  <c r="U56" i="25"/>
  <c r="X56" i="25"/>
  <c r="V56" i="25"/>
  <c r="X93" i="25"/>
  <c r="V93" i="25"/>
  <c r="U93" i="25"/>
  <c r="Y93" i="25"/>
  <c r="CQ90" i="24"/>
  <c r="CP90" i="24"/>
  <c r="U15" i="25"/>
  <c r="Y15" i="25"/>
  <c r="X15" i="25"/>
  <c r="V15" i="25"/>
  <c r="X95" i="25"/>
  <c r="V95" i="25"/>
  <c r="Y95" i="25"/>
  <c r="U95" i="25"/>
  <c r="X59" i="25"/>
  <c r="U59" i="25"/>
  <c r="V59" i="25"/>
  <c r="Y59" i="25"/>
  <c r="Y32" i="25"/>
  <c r="U32" i="25"/>
  <c r="X32" i="25"/>
  <c r="V32" i="25"/>
  <c r="Y64" i="25"/>
  <c r="U64" i="25"/>
  <c r="X64" i="25"/>
  <c r="V64" i="25"/>
  <c r="U30" i="25"/>
  <c r="Y30" i="25"/>
  <c r="X30" i="25"/>
  <c r="V30" i="25"/>
  <c r="CQ58" i="24"/>
  <c r="CP58" i="24"/>
  <c r="N43" i="25"/>
  <c r="CQ79" i="24"/>
  <c r="CP79" i="24"/>
  <c r="X79" i="25"/>
  <c r="V79" i="25"/>
  <c r="Y79" i="25"/>
  <c r="U79" i="25"/>
  <c r="N38" i="25"/>
  <c r="X90" i="25"/>
  <c r="V90" i="25"/>
  <c r="U90" i="25"/>
  <c r="Y90" i="25"/>
  <c r="N39" i="25"/>
  <c r="CQ94" i="24"/>
  <c r="CP94" i="24"/>
  <c r="X94" i="25"/>
  <c r="V94" i="25"/>
  <c r="Y94" i="25"/>
  <c r="U94" i="25"/>
  <c r="X81" i="25"/>
  <c r="V81" i="25"/>
  <c r="U81" i="25"/>
  <c r="Y81" i="25"/>
  <c r="U35" i="25"/>
  <c r="Y35" i="25"/>
  <c r="X35" i="25"/>
  <c r="V35" i="25"/>
  <c r="X61" i="25"/>
  <c r="V61" i="25"/>
  <c r="U61" i="25"/>
  <c r="Y61" i="25"/>
  <c r="CQ47" i="24"/>
  <c r="CP47" i="24"/>
  <c r="V47" i="25"/>
  <c r="X47" i="25"/>
  <c r="U47" i="25"/>
  <c r="Y47" i="25"/>
  <c r="N49" i="25"/>
  <c r="CQ93" i="24"/>
  <c r="CP93" i="24"/>
  <c r="CP66" i="24"/>
  <c r="CQ66" i="24"/>
  <c r="CQ98" i="24"/>
  <c r="CP98" i="24"/>
  <c r="V98" i="25"/>
  <c r="U98" i="25"/>
  <c r="X98" i="25"/>
  <c r="Y98" i="25"/>
  <c r="CQ62" i="24"/>
  <c r="CP62" i="24"/>
  <c r="U62" i="25"/>
  <c r="X62" i="25"/>
  <c r="V62" i="25"/>
  <c r="Y62" i="25"/>
  <c r="Y88" i="25"/>
  <c r="V88" i="25"/>
  <c r="U88" i="25"/>
  <c r="X88" i="25"/>
  <c r="CQ81" i="24"/>
  <c r="CP81" i="24"/>
  <c r="CQ64" i="24"/>
  <c r="CP64" i="24"/>
  <c r="J12" i="25" l="1"/>
  <c r="H12" i="25"/>
  <c r="L12" i="25"/>
  <c r="H16" i="25"/>
  <c r="J16" i="25"/>
  <c r="J14" i="25"/>
  <c r="H14" i="25"/>
  <c r="L14" i="25"/>
  <c r="H18" i="25"/>
  <c r="J18" i="25"/>
  <c r="L18" i="25"/>
  <c r="L165" i="13"/>
  <c r="S126" i="25"/>
  <c r="R126" i="25"/>
  <c r="T126" i="25"/>
  <c r="W23" i="25"/>
  <c r="W22" i="25"/>
  <c r="W11" i="25"/>
  <c r="W10" i="25"/>
  <c r="W15" i="25"/>
  <c r="CI163" i="24" s="1"/>
  <c r="R92" i="25"/>
  <c r="S92" i="25"/>
  <c r="T92" i="25"/>
  <c r="R84" i="25"/>
  <c r="S84" i="25"/>
  <c r="T84" i="25"/>
  <c r="R72" i="25"/>
  <c r="S72" i="25"/>
  <c r="T72" i="25"/>
  <c r="R48" i="25"/>
  <c r="S48" i="25"/>
  <c r="T48" i="25"/>
  <c r="S73" i="25"/>
  <c r="R73" i="25"/>
  <c r="T73" i="25"/>
  <c r="R76" i="25"/>
  <c r="S76" i="25"/>
  <c r="T76" i="25"/>
  <c r="S77" i="25"/>
  <c r="T77" i="25"/>
  <c r="R77" i="25"/>
  <c r="S53" i="25"/>
  <c r="T53" i="25"/>
  <c r="R53" i="25"/>
  <c r="S49" i="25"/>
  <c r="T49" i="25"/>
  <c r="R49" i="25"/>
  <c r="R60" i="25"/>
  <c r="S60" i="25"/>
  <c r="T60" i="25"/>
  <c r="R43" i="25"/>
  <c r="S43" i="25"/>
  <c r="T43" i="25"/>
  <c r="S38" i="25"/>
  <c r="T38" i="25"/>
  <c r="R38" i="25"/>
  <c r="T37" i="25"/>
  <c r="R37" i="25"/>
  <c r="S37" i="25"/>
  <c r="R29" i="25"/>
  <c r="S29" i="25"/>
  <c r="T29" i="25"/>
  <c r="R39" i="25"/>
  <c r="S39" i="25"/>
  <c r="T39" i="25"/>
  <c r="T33" i="25"/>
  <c r="R33" i="25"/>
  <c r="S33" i="25"/>
  <c r="R17" i="25"/>
  <c r="S17" i="25"/>
  <c r="T17" i="25"/>
  <c r="S13" i="25"/>
  <c r="T13" i="25"/>
  <c r="R13" i="25"/>
  <c r="T21" i="25"/>
  <c r="R21" i="25"/>
  <c r="S21" i="25"/>
  <c r="CX85" i="13"/>
  <c r="CV85" i="13"/>
  <c r="CX87" i="13"/>
  <c r="CV87" i="13"/>
  <c r="N100" i="25"/>
  <c r="N57" i="25"/>
  <c r="N25" i="25"/>
  <c r="N96" i="25"/>
  <c r="N40" i="25"/>
  <c r="N52" i="25"/>
  <c r="N97" i="25"/>
  <c r="CY87" i="13"/>
  <c r="N91" i="25"/>
  <c r="CY85" i="13"/>
  <c r="N34" i="25"/>
  <c r="L10" i="25"/>
  <c r="H10" i="25"/>
  <c r="J10" i="25"/>
  <c r="N69" i="25"/>
  <c r="N71" i="25"/>
  <c r="N19" i="25"/>
  <c r="N89" i="25"/>
  <c r="N90" i="25"/>
  <c r="N64" i="25"/>
  <c r="N94" i="25"/>
  <c r="N95" i="25"/>
  <c r="N93" i="25"/>
  <c r="N56" i="25"/>
  <c r="N78" i="25"/>
  <c r="N27" i="25"/>
  <c r="N98" i="25"/>
  <c r="N79" i="25"/>
  <c r="AA13" i="25" l="1"/>
  <c r="CF163" i="24"/>
  <c r="CJ163" i="24"/>
  <c r="D167" i="13"/>
  <c r="S163" i="21"/>
  <c r="U163" i="25"/>
  <c r="U164" i="25" s="1"/>
  <c r="D169" i="13"/>
  <c r="W163" i="25"/>
  <c r="U163" i="21"/>
  <c r="AA126" i="25"/>
  <c r="H163" i="24"/>
  <c r="J163" i="21"/>
  <c r="Q163" i="24"/>
  <c r="CL163" i="24"/>
  <c r="N10" i="25"/>
  <c r="L163" i="13"/>
  <c r="H164" i="13"/>
  <c r="BT163" i="13"/>
  <c r="BS163" i="13"/>
  <c r="BN163" i="13"/>
  <c r="BQ163" i="13"/>
  <c r="BH163" i="13"/>
  <c r="BK163" i="13"/>
  <c r="BA163" i="13"/>
  <c r="BD163" i="13"/>
  <c r="AU163" i="13"/>
  <c r="AX163" i="13"/>
  <c r="BP163" i="13"/>
  <c r="AR163" i="13"/>
  <c r="BJ163" i="13"/>
  <c r="BM163" i="13"/>
  <c r="BG163" i="13"/>
  <c r="BV163" i="13"/>
  <c r="AZ163" i="13"/>
  <c r="BC163" i="13"/>
  <c r="AT163" i="13"/>
  <c r="AW163" i="13"/>
  <c r="AQ163" i="13"/>
  <c r="BF163" i="13"/>
  <c r="AM163" i="13"/>
  <c r="AN163" i="13"/>
  <c r="AJ163" i="13"/>
  <c r="AK163" i="13"/>
  <c r="AE163" i="13"/>
  <c r="AH163" i="13"/>
  <c r="AD163" i="13"/>
  <c r="AG163" i="13"/>
  <c r="AA163" i="13"/>
  <c r="AB163" i="13"/>
  <c r="L164" i="13"/>
  <c r="G164" i="13"/>
  <c r="BX163" i="13"/>
  <c r="CF2" i="13"/>
  <c r="CT163" i="13"/>
  <c r="CR163" i="13"/>
  <c r="CA163" i="13"/>
  <c r="CK163" i="13"/>
  <c r="CI163" i="13"/>
  <c r="CG163" i="13"/>
  <c r="CO163" i="13"/>
  <c r="CE163" i="13"/>
  <c r="CM163" i="13"/>
  <c r="CC163" i="13"/>
  <c r="BY163" i="13"/>
  <c r="I163" i="13"/>
  <c r="J163" i="13"/>
  <c r="AP163" i="13"/>
  <c r="BW163" i="13"/>
  <c r="T91" i="25"/>
  <c r="R91" i="25"/>
  <c r="S91" i="25"/>
  <c r="T78" i="25"/>
  <c r="S78" i="25"/>
  <c r="R78" i="25"/>
  <c r="T95" i="25"/>
  <c r="R95" i="25"/>
  <c r="S95" i="25"/>
  <c r="R79" i="25"/>
  <c r="S79" i="25"/>
  <c r="T79" i="25"/>
  <c r="T98" i="25"/>
  <c r="S98" i="25"/>
  <c r="R98" i="25"/>
  <c r="R71" i="25"/>
  <c r="T71" i="25"/>
  <c r="S71" i="25"/>
  <c r="S97" i="25"/>
  <c r="T97" i="25"/>
  <c r="R97" i="25"/>
  <c r="S93" i="25"/>
  <c r="T93" i="25"/>
  <c r="R93" i="25"/>
  <c r="R52" i="25"/>
  <c r="S52" i="25"/>
  <c r="T52" i="25"/>
  <c r="R96" i="25"/>
  <c r="S96" i="25"/>
  <c r="T96" i="25"/>
  <c r="S57" i="25"/>
  <c r="T57" i="25"/>
  <c r="R57" i="25"/>
  <c r="R100" i="25"/>
  <c r="S100" i="25"/>
  <c r="T100" i="25"/>
  <c r="R56" i="25"/>
  <c r="S56" i="25"/>
  <c r="T56" i="25"/>
  <c r="T94" i="25"/>
  <c r="S94" i="25"/>
  <c r="R94" i="25"/>
  <c r="R64" i="25"/>
  <c r="S64" i="25"/>
  <c r="T64" i="25"/>
  <c r="T90" i="25"/>
  <c r="S90" i="25"/>
  <c r="R90" i="25"/>
  <c r="S89" i="25"/>
  <c r="T89" i="25"/>
  <c r="R89" i="25"/>
  <c r="S69" i="25"/>
  <c r="T69" i="25"/>
  <c r="R69" i="25"/>
  <c r="AA17" i="25"/>
  <c r="AB17" i="25" s="1"/>
  <c r="R40" i="25"/>
  <c r="S40" i="25"/>
  <c r="T40" i="25"/>
  <c r="T34" i="25"/>
  <c r="R34" i="25"/>
  <c r="S34" i="25"/>
  <c r="N24" i="25"/>
  <c r="T24" i="25" s="1"/>
  <c r="T19" i="25"/>
  <c r="S19" i="25"/>
  <c r="R19" i="25"/>
  <c r="S27" i="25"/>
  <c r="T27" i="25"/>
  <c r="R27" i="25"/>
  <c r="S25" i="25"/>
  <c r="T25" i="25"/>
  <c r="R25" i="25"/>
  <c r="AA21" i="25"/>
  <c r="N23" i="25"/>
  <c r="N36" i="25"/>
  <c r="N65" i="25"/>
  <c r="N51" i="25"/>
  <c r="N87" i="25"/>
  <c r="N82" i="25"/>
  <c r="N68" i="25"/>
  <c r="N31" i="25"/>
  <c r="N44" i="25"/>
  <c r="N75" i="25"/>
  <c r="N14" i="25"/>
  <c r="N26" i="25"/>
  <c r="N12" i="25"/>
  <c r="N20" i="25"/>
  <c r="N22" i="25"/>
  <c r="N18" i="25"/>
  <c r="N16" i="25"/>
  <c r="N83" i="25"/>
  <c r="N67" i="25"/>
  <c r="N50" i="25"/>
  <c r="N88" i="25"/>
  <c r="N28" i="25"/>
  <c r="N55" i="25"/>
  <c r="N80" i="25"/>
  <c r="N59" i="25"/>
  <c r="N63" i="25"/>
  <c r="N81" i="25"/>
  <c r="N35" i="25"/>
  <c r="N85" i="25"/>
  <c r="N11" i="25"/>
  <c r="N15" i="25"/>
  <c r="N32" i="25"/>
  <c r="N66" i="25"/>
  <c r="N58" i="25"/>
  <c r="N62" i="25"/>
  <c r="N61" i="25"/>
  <c r="N47" i="25"/>
  <c r="N74" i="25"/>
  <c r="H163" i="25"/>
  <c r="N30" i="25"/>
  <c r="J163" i="25"/>
  <c r="L163" i="25"/>
  <c r="AC13" i="25" l="1"/>
  <c r="AB13" i="25"/>
  <c r="AC17" i="25"/>
  <c r="T10" i="25"/>
  <c r="D171" i="13"/>
  <c r="R10" i="25"/>
  <c r="S10" i="25"/>
  <c r="S24" i="25"/>
  <c r="T66" i="25"/>
  <c r="R66" i="25"/>
  <c r="S66" i="25"/>
  <c r="T59" i="25"/>
  <c r="R59" i="25"/>
  <c r="S59" i="25"/>
  <c r="R44" i="25"/>
  <c r="S44" i="25"/>
  <c r="T44" i="25"/>
  <c r="T82" i="25"/>
  <c r="S82" i="25"/>
  <c r="R82" i="25"/>
  <c r="R87" i="25"/>
  <c r="S87" i="25"/>
  <c r="T87" i="25"/>
  <c r="T62" i="25"/>
  <c r="S62" i="25"/>
  <c r="R62" i="25"/>
  <c r="S81" i="25"/>
  <c r="T81" i="25"/>
  <c r="R81" i="25"/>
  <c r="T55" i="25"/>
  <c r="R55" i="25"/>
  <c r="S55" i="25"/>
  <c r="R67" i="25"/>
  <c r="T67" i="25"/>
  <c r="S67" i="25"/>
  <c r="R51" i="25"/>
  <c r="T51" i="25"/>
  <c r="S51" i="25"/>
  <c r="T74" i="25"/>
  <c r="R74" i="25"/>
  <c r="S74" i="25"/>
  <c r="T58" i="25"/>
  <c r="S58" i="25"/>
  <c r="R58" i="25"/>
  <c r="R63" i="25"/>
  <c r="S63" i="25"/>
  <c r="T63" i="25"/>
  <c r="R83" i="25"/>
  <c r="S83" i="25"/>
  <c r="T83" i="25"/>
  <c r="R75" i="25"/>
  <c r="T75" i="25"/>
  <c r="S75" i="25"/>
  <c r="R68" i="25"/>
  <c r="S68" i="25"/>
  <c r="T68" i="25"/>
  <c r="S65" i="25"/>
  <c r="R65" i="25"/>
  <c r="T65" i="25"/>
  <c r="T47" i="25"/>
  <c r="R47" i="25"/>
  <c r="S47" i="25"/>
  <c r="S85" i="25"/>
  <c r="T85" i="25"/>
  <c r="R85" i="25"/>
  <c r="R88" i="25"/>
  <c r="S88" i="25"/>
  <c r="T88" i="25"/>
  <c r="S61" i="25"/>
  <c r="T61" i="25"/>
  <c r="R61" i="25"/>
  <c r="R80" i="25"/>
  <c r="S80" i="25"/>
  <c r="T80" i="25"/>
  <c r="T50" i="25"/>
  <c r="R50" i="25"/>
  <c r="S50" i="25"/>
  <c r="AA19" i="25"/>
  <c r="R24" i="25"/>
  <c r="S36" i="25"/>
  <c r="R36" i="25"/>
  <c r="T36" i="25"/>
  <c r="S30" i="25"/>
  <c r="R30" i="25"/>
  <c r="T30" i="25"/>
  <c r="R35" i="25"/>
  <c r="T35" i="25"/>
  <c r="S35" i="25"/>
  <c r="R20" i="25"/>
  <c r="S20" i="25"/>
  <c r="T20" i="25"/>
  <c r="S18" i="25"/>
  <c r="R18" i="25"/>
  <c r="T18" i="25"/>
  <c r="R15" i="25"/>
  <c r="T15" i="25"/>
  <c r="S15" i="25"/>
  <c r="T14" i="25"/>
  <c r="R14" i="25"/>
  <c r="S14" i="25"/>
  <c r="R12" i="25"/>
  <c r="S12" i="25"/>
  <c r="T12" i="25"/>
  <c r="T11" i="25"/>
  <c r="R11" i="25"/>
  <c r="S11" i="25"/>
  <c r="R31" i="25"/>
  <c r="S31" i="25"/>
  <c r="T31" i="25"/>
  <c r="S28" i="25"/>
  <c r="T28" i="25"/>
  <c r="R28" i="25"/>
  <c r="T32" i="25"/>
  <c r="R32" i="25"/>
  <c r="S32" i="25"/>
  <c r="T26" i="25"/>
  <c r="R26" i="25"/>
  <c r="S26" i="25"/>
  <c r="R22" i="25"/>
  <c r="S22" i="25"/>
  <c r="T22" i="25"/>
  <c r="AA24" i="25"/>
  <c r="S23" i="25"/>
  <c r="R23" i="25"/>
  <c r="T23" i="25"/>
  <c r="S16" i="25"/>
  <c r="T16" i="25"/>
  <c r="R16" i="25"/>
  <c r="CN164" i="13"/>
  <c r="BZ164" i="13"/>
  <c r="CJ164" i="13"/>
  <c r="CH164" i="13"/>
  <c r="BX164" i="13"/>
  <c r="CL164" i="13"/>
  <c r="CB164" i="13"/>
  <c r="CP164" i="13"/>
  <c r="CF164" i="13"/>
  <c r="CD164" i="13"/>
  <c r="N163" i="25"/>
  <c r="N164" i="25" s="1"/>
  <c r="BX164" i="24" l="1"/>
  <c r="AA15" i="25"/>
  <c r="AA12" i="25"/>
  <c r="AL164" i="24"/>
  <c r="AP164" i="24"/>
  <c r="BM164" i="24"/>
  <c r="U164" i="24"/>
  <c r="AW164" i="24"/>
  <c r="AA164" i="24"/>
  <c r="BL164" i="24"/>
  <c r="V164" i="24"/>
  <c r="BC164" i="24"/>
  <c r="BT164" i="24"/>
  <c r="AI164" i="24"/>
  <c r="AZ164" i="24"/>
  <c r="BW164" i="24"/>
  <c r="X164" i="24"/>
  <c r="AO164" i="24"/>
  <c r="AX164" i="24"/>
  <c r="CA164" i="24"/>
  <c r="AA10" i="25"/>
  <c r="CD164" i="24"/>
  <c r="S164" i="24"/>
  <c r="Y164" i="24"/>
  <c r="AF164" i="24"/>
  <c r="AJ164" i="24"/>
  <c r="AU164" i="24"/>
  <c r="BD164" i="24"/>
  <c r="BJ164" i="24"/>
  <c r="BR164" i="24"/>
  <c r="CC164" i="24"/>
  <c r="CG164" i="24"/>
  <c r="R164" i="24"/>
  <c r="AB164" i="24"/>
  <c r="AG164" i="24"/>
  <c r="AM164" i="24"/>
  <c r="AT164" i="24"/>
  <c r="BA164" i="24"/>
  <c r="BI164" i="24"/>
  <c r="BQ164" i="24"/>
  <c r="BU164" i="24"/>
  <c r="BZ164" i="24"/>
  <c r="CF164" i="24"/>
  <c r="AA11" i="25"/>
  <c r="AA18" i="25"/>
  <c r="AB18" i="25" s="1"/>
  <c r="AA23" i="25"/>
  <c r="AA22" i="25"/>
  <c r="AA20" i="25"/>
  <c r="AA16" i="25"/>
  <c r="AB16" i="25" s="1"/>
  <c r="AA14" i="25"/>
  <c r="AC12" i="25" l="1"/>
  <c r="AB12" i="25"/>
  <c r="AC11" i="25"/>
  <c r="AB11" i="25"/>
  <c r="AC14" i="25"/>
  <c r="AB14" i="25"/>
  <c r="AC15" i="25"/>
  <c r="AB15" i="25"/>
  <c r="AB10" i="25"/>
  <c r="AA163" i="25"/>
  <c r="AC18" i="25"/>
  <c r="AC16" i="25"/>
  <c r="BG164" i="13" l="1"/>
  <c r="AQ164" i="13"/>
  <c r="CA164" i="13"/>
  <c r="AG164" i="25"/>
  <c r="AB164" i="13"/>
  <c r="BH164" i="24"/>
  <c r="Q164" i="24"/>
  <c r="AE164" i="25"/>
  <c r="AE164" i="13"/>
  <c r="BC164" i="13"/>
  <c r="AP164" i="13"/>
  <c r="AM164" i="25"/>
  <c r="AN164" i="13"/>
  <c r="CR164" i="13"/>
  <c r="O164" i="24"/>
  <c r="BK164" i="13"/>
  <c r="CK164" i="13"/>
  <c r="AT164" i="13"/>
  <c r="AW164" i="13"/>
  <c r="N164" i="24"/>
  <c r="I164" i="24"/>
  <c r="AH164" i="25"/>
  <c r="BH164" i="13"/>
  <c r="CJ164" i="24"/>
  <c r="D168" i="13"/>
  <c r="P164" i="24"/>
  <c r="BP164" i="24"/>
  <c r="D170" i="13"/>
  <c r="AT166" i="24"/>
  <c r="AE164" i="24"/>
  <c r="H164" i="24"/>
  <c r="H164" i="25"/>
  <c r="CG164" i="13"/>
  <c r="J164" i="21"/>
  <c r="BS164" i="13"/>
  <c r="CI164" i="13"/>
  <c r="CE164" i="13"/>
  <c r="CO164" i="13"/>
  <c r="AJ164" i="13"/>
  <c r="P164" i="21"/>
  <c r="AD164" i="13"/>
  <c r="AJ164" i="25"/>
  <c r="H165" i="13"/>
  <c r="BO164" i="24"/>
  <c r="CV164" i="13"/>
  <c r="AD164" i="24"/>
  <c r="AH164" i="13"/>
  <c r="J164" i="24"/>
  <c r="AL164" i="25"/>
  <c r="BD164" i="13"/>
  <c r="BN164" i="13"/>
  <c r="AI164" i="25"/>
  <c r="AG164" i="13"/>
  <c r="BJ164" i="13"/>
  <c r="L164" i="25"/>
  <c r="AK164" i="25"/>
  <c r="BG164" i="24"/>
  <c r="CL164" i="24"/>
  <c r="AS164" i="24"/>
  <c r="BM164" i="13"/>
  <c r="I164" i="13"/>
  <c r="J164" i="25"/>
  <c r="AM164" i="13"/>
  <c r="BT164" i="13"/>
  <c r="U164" i="21"/>
  <c r="L164" i="24"/>
  <c r="BY164" i="13"/>
  <c r="AA164" i="13"/>
  <c r="AZ164" i="13"/>
  <c r="P164" i="25"/>
  <c r="BP164" i="13"/>
  <c r="CM164" i="13"/>
  <c r="J164" i="13"/>
  <c r="K164" i="24"/>
  <c r="G165" i="13"/>
  <c r="AR164" i="24"/>
  <c r="AR164" i="13"/>
  <c r="BW164" i="13"/>
  <c r="M164" i="24"/>
  <c r="CI164" i="24"/>
  <c r="BQ164" i="13"/>
  <c r="AK164" i="13"/>
  <c r="BA164" i="13"/>
  <c r="AX164" i="13"/>
  <c r="S164" i="21"/>
  <c r="CC164" i="13"/>
  <c r="AF164" i="25"/>
  <c r="BF164" i="13"/>
  <c r="AU164" i="13"/>
  <c r="BV164" i="13"/>
  <c r="M164" i="21"/>
  <c r="AN164" i="25"/>
  <c r="AA9" i="25"/>
  <c r="AB163" i="25" s="1"/>
  <c r="AB164" i="25" s="1"/>
</calcChain>
</file>

<file path=xl/comments1.xml><?xml version="1.0" encoding="utf-8"?>
<comments xmlns="http://schemas.openxmlformats.org/spreadsheetml/2006/main">
  <authors>
    <author>BLANCO BAÑOS, GEMA</author>
  </authors>
  <commentList>
    <comment ref="E4" authorId="0" shapeId="0">
      <text>
        <r>
          <rPr>
            <sz val="9"/>
            <color indexed="81"/>
            <rFont val="Calibri"/>
            <family val="2"/>
            <scheme val="minor"/>
          </rPr>
          <t>Seleccionar una opción de la lista desplegable</t>
        </r>
      </text>
    </comment>
    <comment ref="G4" authorId="0" shapeId="0">
      <text>
        <r>
          <rPr>
            <sz val="9"/>
            <color indexed="81"/>
            <rFont val="Calibri"/>
            <family val="2"/>
            <scheme val="minor"/>
          </rPr>
          <t>Indicar el número de expediente</t>
        </r>
      </text>
    </comment>
    <comment ref="AA7" authorId="0" shapeId="0">
      <text>
        <r>
          <rPr>
            <sz val="9"/>
            <color indexed="81"/>
            <rFont val="Calibri"/>
            <family val="2"/>
            <scheme val="minor"/>
          </rPr>
          <t>Indicar nombre de la acción formativa</t>
        </r>
      </text>
    </comment>
    <comment ref="AD7" authorId="0" shapeId="0">
      <text>
        <r>
          <rPr>
            <sz val="10"/>
            <color indexed="81"/>
            <rFont val="Calibri"/>
            <family val="2"/>
            <scheme val="minor"/>
          </rPr>
          <t>Indicar nombre de la acción formativa</t>
        </r>
      </text>
    </comment>
    <comment ref="AG7" authorId="0" shapeId="0">
      <text>
        <r>
          <rPr>
            <sz val="10"/>
            <color indexed="81"/>
            <rFont val="Calibri"/>
            <family val="2"/>
            <scheme val="minor"/>
          </rPr>
          <t>Indicar nombre de la acción formativa</t>
        </r>
      </text>
    </comment>
    <comment ref="AJ7" authorId="0" shapeId="0">
      <text>
        <r>
          <rPr>
            <sz val="10"/>
            <color indexed="81"/>
            <rFont val="Calibri"/>
            <family val="2"/>
            <scheme val="minor"/>
          </rPr>
          <t>Indicar nombre de la acción formativa</t>
        </r>
      </text>
    </comment>
    <comment ref="AM7" authorId="0" shapeId="0">
      <text>
        <r>
          <rPr>
            <sz val="10"/>
            <color indexed="81"/>
            <rFont val="Calibri"/>
            <family val="2"/>
            <scheme val="minor"/>
          </rPr>
          <t>Indicar nombre de la acción formativa</t>
        </r>
      </text>
    </comment>
    <comment ref="AQ7" authorId="0" shapeId="0">
      <text>
        <r>
          <rPr>
            <sz val="10"/>
            <color indexed="81"/>
            <rFont val="Calibri"/>
            <family val="2"/>
            <scheme val="minor"/>
          </rPr>
          <t>Indicar nombre de la acción formativa</t>
        </r>
      </text>
    </comment>
    <comment ref="AT7" authorId="0" shapeId="0">
      <text>
        <r>
          <rPr>
            <sz val="10"/>
            <color indexed="81"/>
            <rFont val="Calibri"/>
            <family val="2"/>
            <scheme val="minor"/>
          </rPr>
          <t>Indicar nombre de la acción formativa</t>
        </r>
      </text>
    </comment>
    <comment ref="AW7" authorId="0" shapeId="0">
      <text>
        <r>
          <rPr>
            <sz val="10"/>
            <color indexed="81"/>
            <rFont val="Calibri"/>
            <family val="2"/>
            <scheme val="minor"/>
          </rPr>
          <t>Indicar nombre de la acción formativa</t>
        </r>
      </text>
    </comment>
    <comment ref="AZ7" authorId="0" shapeId="0">
      <text>
        <r>
          <rPr>
            <sz val="10"/>
            <color indexed="81"/>
            <rFont val="Calibri"/>
            <family val="2"/>
            <scheme val="minor"/>
          </rPr>
          <t>Indicar nombre de la acción formativa</t>
        </r>
      </text>
    </comment>
    <comment ref="BC7" authorId="0" shapeId="0">
      <text>
        <r>
          <rPr>
            <sz val="10"/>
            <color indexed="81"/>
            <rFont val="Calibri"/>
            <family val="2"/>
            <scheme val="minor"/>
          </rPr>
          <t>Indicar nombre de la acción formativa</t>
        </r>
      </text>
    </comment>
    <comment ref="BG7" authorId="0" shapeId="0">
      <text>
        <r>
          <rPr>
            <sz val="10"/>
            <color indexed="81"/>
            <rFont val="Calibri"/>
            <family val="2"/>
            <scheme val="minor"/>
          </rPr>
          <t>Indicar nombre de la acción formativa</t>
        </r>
      </text>
    </comment>
    <comment ref="BJ7" authorId="0" shapeId="0">
      <text>
        <r>
          <rPr>
            <sz val="10"/>
            <color indexed="81"/>
            <rFont val="Calibri"/>
            <family val="2"/>
            <scheme val="minor"/>
          </rPr>
          <t>Indicar nombre de la acción formativa</t>
        </r>
      </text>
    </comment>
    <comment ref="BM7" authorId="0" shapeId="0">
      <text>
        <r>
          <rPr>
            <sz val="10"/>
            <color indexed="81"/>
            <rFont val="Calibri"/>
            <family val="2"/>
            <scheme val="minor"/>
          </rPr>
          <t>Indicar nombre de la acción formativa</t>
        </r>
      </text>
    </comment>
    <comment ref="BP7" authorId="0" shapeId="0">
      <text>
        <r>
          <rPr>
            <sz val="10"/>
            <color indexed="81"/>
            <rFont val="Calibri"/>
            <family val="2"/>
            <scheme val="minor"/>
          </rPr>
          <t>Indicar nombre de la acción formativa</t>
        </r>
      </text>
    </comment>
    <comment ref="BS7" authorId="0" shapeId="0">
      <text>
        <r>
          <rPr>
            <sz val="10"/>
            <color indexed="81"/>
            <rFont val="Calibri"/>
            <family val="2"/>
            <scheme val="minor"/>
          </rPr>
          <t>Indicar nombre de la acción formativa</t>
        </r>
      </text>
    </comment>
    <comment ref="BW7" authorId="0" shapeId="0">
      <text>
        <r>
          <rPr>
            <sz val="10"/>
            <color indexed="81"/>
            <rFont val="Calibri"/>
            <family val="2"/>
            <scheme val="minor"/>
          </rPr>
          <t>Indicar nombre y número de horas de la acción formativa</t>
        </r>
      </text>
    </comment>
    <comment ref="BY7" authorId="0" shapeId="0">
      <text>
        <r>
          <rPr>
            <sz val="10"/>
            <color indexed="81"/>
            <rFont val="Calibri"/>
            <family val="2"/>
            <scheme val="minor"/>
          </rPr>
          <t>Indicar nombre y número de horas de la acción formativa</t>
        </r>
      </text>
    </comment>
    <comment ref="CA7" authorId="0" shapeId="0">
      <text>
        <r>
          <rPr>
            <sz val="10"/>
            <color indexed="81"/>
            <rFont val="Calibri"/>
            <family val="2"/>
            <scheme val="minor"/>
          </rPr>
          <t>Indicar nombre y número de horas de la acción formativa</t>
        </r>
      </text>
    </comment>
    <comment ref="CC7" authorId="0" shapeId="0">
      <text>
        <r>
          <rPr>
            <sz val="10"/>
            <color indexed="81"/>
            <rFont val="Calibri"/>
            <family val="2"/>
            <scheme val="minor"/>
          </rPr>
          <t>Indicar nombre y número de horas de la acción formativa</t>
        </r>
      </text>
    </comment>
    <comment ref="CE7" authorId="0" shapeId="0">
      <text>
        <r>
          <rPr>
            <sz val="10"/>
            <color indexed="81"/>
            <rFont val="Calibri"/>
            <family val="2"/>
            <scheme val="minor"/>
          </rPr>
          <t>Indicar nombre y número de horas de la acción formativa</t>
        </r>
      </text>
    </comment>
    <comment ref="CG7" authorId="0" shapeId="0">
      <text>
        <r>
          <rPr>
            <sz val="10"/>
            <color indexed="81"/>
            <rFont val="Calibri"/>
            <family val="2"/>
            <scheme val="minor"/>
          </rPr>
          <t>Indicar nombre y número de horas de la acción formativa</t>
        </r>
      </text>
    </comment>
    <comment ref="CI7" authorId="0" shapeId="0">
      <text>
        <r>
          <rPr>
            <sz val="10"/>
            <color indexed="81"/>
            <rFont val="Calibri"/>
            <family val="2"/>
            <scheme val="minor"/>
          </rPr>
          <t>Indicar nombre y número de horas de la acción formativa</t>
        </r>
      </text>
    </comment>
    <comment ref="CK7" authorId="0" shapeId="0">
      <text>
        <r>
          <rPr>
            <sz val="10"/>
            <color indexed="81"/>
            <rFont val="Calibri"/>
            <family val="2"/>
            <scheme val="minor"/>
          </rPr>
          <t>Indicar nombre y número de horas de la acción formativa</t>
        </r>
      </text>
    </comment>
    <comment ref="CM7" authorId="0" shapeId="0">
      <text>
        <r>
          <rPr>
            <sz val="10"/>
            <color indexed="81"/>
            <rFont val="Calibri"/>
            <family val="2"/>
            <scheme val="minor"/>
          </rPr>
          <t>Indicar nombre y número de horas de la acción formativa</t>
        </r>
      </text>
    </comment>
    <comment ref="CO7" authorId="0" shapeId="0">
      <text>
        <r>
          <rPr>
            <sz val="10"/>
            <color indexed="81"/>
            <rFont val="Calibri"/>
            <family val="2"/>
            <scheme val="minor"/>
          </rPr>
          <t>Indicar nombre y número de horas de la acción formativa</t>
        </r>
      </text>
    </comment>
    <comment ref="AA8" authorId="0" shapeId="0">
      <text>
        <r>
          <rPr>
            <sz val="10"/>
            <color indexed="81"/>
            <rFont val="Calibri"/>
            <family val="2"/>
            <scheme val="minor"/>
          </rPr>
          <t>Indicar horas totales del módulo</t>
        </r>
      </text>
    </comment>
    <comment ref="AD8" authorId="0" shapeId="0">
      <text>
        <r>
          <rPr>
            <sz val="10"/>
            <color indexed="81"/>
            <rFont val="Calibri"/>
            <family val="2"/>
            <scheme val="minor"/>
          </rPr>
          <t>Indicar horas totales del módulo</t>
        </r>
      </text>
    </comment>
    <comment ref="AG8" authorId="0" shapeId="0">
      <text>
        <r>
          <rPr>
            <sz val="10"/>
            <color indexed="81"/>
            <rFont val="Calibri"/>
            <family val="2"/>
            <scheme val="minor"/>
          </rPr>
          <t>Indicar horas totales del módulo</t>
        </r>
      </text>
    </comment>
    <comment ref="AJ8" authorId="0" shapeId="0">
      <text>
        <r>
          <rPr>
            <sz val="10"/>
            <color indexed="81"/>
            <rFont val="Calibri"/>
            <family val="2"/>
            <scheme val="minor"/>
          </rPr>
          <t>Indicar horas totales del módulo</t>
        </r>
      </text>
    </comment>
    <comment ref="AM8" authorId="0" shapeId="0">
      <text>
        <r>
          <rPr>
            <sz val="10"/>
            <color indexed="81"/>
            <rFont val="Calibri"/>
            <family val="2"/>
            <scheme val="minor"/>
          </rPr>
          <t>Indicar horas totales del módulo</t>
        </r>
      </text>
    </comment>
    <comment ref="AQ8" authorId="0" shapeId="0">
      <text>
        <r>
          <rPr>
            <sz val="10"/>
            <color indexed="81"/>
            <rFont val="Calibri"/>
            <family val="2"/>
            <scheme val="minor"/>
          </rPr>
          <t>Indicar horas totales del módulo</t>
        </r>
      </text>
    </comment>
    <comment ref="AT8" authorId="0" shapeId="0">
      <text>
        <r>
          <rPr>
            <sz val="10"/>
            <color indexed="81"/>
            <rFont val="Calibri"/>
            <family val="2"/>
            <scheme val="minor"/>
          </rPr>
          <t>Indicar horas totales del módulo</t>
        </r>
      </text>
    </comment>
    <comment ref="AW8" authorId="0" shapeId="0">
      <text>
        <r>
          <rPr>
            <sz val="10"/>
            <color indexed="81"/>
            <rFont val="Calibri"/>
            <family val="2"/>
            <scheme val="minor"/>
          </rPr>
          <t>Indicar horas totales del módulo</t>
        </r>
      </text>
    </comment>
    <comment ref="AZ8" authorId="0" shapeId="0">
      <text>
        <r>
          <rPr>
            <sz val="10"/>
            <color indexed="81"/>
            <rFont val="Calibri"/>
            <family val="2"/>
            <scheme val="minor"/>
          </rPr>
          <t>Indicar horas totales del módulo</t>
        </r>
      </text>
    </comment>
    <comment ref="BC8" authorId="0" shapeId="0">
      <text>
        <r>
          <rPr>
            <sz val="10"/>
            <color indexed="81"/>
            <rFont val="Calibri"/>
            <family val="2"/>
            <scheme val="minor"/>
          </rPr>
          <t>Indicar horas totales del módulo</t>
        </r>
      </text>
    </comment>
    <comment ref="BG8" authorId="0" shapeId="0">
      <text>
        <r>
          <rPr>
            <sz val="10"/>
            <color indexed="81"/>
            <rFont val="Calibri"/>
            <family val="2"/>
            <scheme val="minor"/>
          </rPr>
          <t>Indicar horas totales del módulo</t>
        </r>
      </text>
    </comment>
    <comment ref="BJ8" authorId="0" shapeId="0">
      <text>
        <r>
          <rPr>
            <sz val="10"/>
            <color indexed="81"/>
            <rFont val="Calibri"/>
            <family val="2"/>
            <scheme val="minor"/>
          </rPr>
          <t>Indicar horas totales del módulo</t>
        </r>
      </text>
    </comment>
    <comment ref="BM8" authorId="0" shapeId="0">
      <text>
        <r>
          <rPr>
            <sz val="10"/>
            <color indexed="81"/>
            <rFont val="Calibri"/>
            <family val="2"/>
            <scheme val="minor"/>
          </rPr>
          <t>Indicar horas totales del módulo</t>
        </r>
      </text>
    </comment>
    <comment ref="BP8" authorId="0" shapeId="0">
      <text>
        <r>
          <rPr>
            <sz val="10"/>
            <color indexed="81"/>
            <rFont val="Calibri"/>
            <family val="2"/>
            <scheme val="minor"/>
          </rPr>
          <t>Indicar horas totales del módulo</t>
        </r>
      </text>
    </comment>
    <comment ref="BS8" authorId="0" shapeId="0">
      <text>
        <r>
          <rPr>
            <sz val="10"/>
            <color indexed="81"/>
            <rFont val="Calibri"/>
            <family val="2"/>
            <scheme val="minor"/>
          </rPr>
          <t>Indicar horas totales del módulo</t>
        </r>
      </text>
    </comment>
    <comment ref="A9" authorId="0" shapeId="0">
      <text>
        <r>
          <rPr>
            <sz val="10"/>
            <color indexed="81"/>
            <rFont val="Calibri"/>
            <family val="2"/>
            <scheme val="minor"/>
          </rPr>
          <t>Seleccionar PEMI o PGJI depediendo del Programa al que pertenezca el Proyect</t>
        </r>
        <r>
          <rPr>
            <b/>
            <sz val="10"/>
            <color indexed="81"/>
            <rFont val="Calibri"/>
            <family val="2"/>
            <scheme val="minor"/>
          </rPr>
          <t>o</t>
        </r>
      </text>
    </comment>
    <comment ref="Y9" authorId="0" shapeId="0">
      <text>
        <r>
          <rPr>
            <sz val="11"/>
            <color indexed="81"/>
            <rFont val="Calibri"/>
            <family val="2"/>
            <scheme val="minor"/>
          </rPr>
          <t>Cuando la persona haya permanecido en el proyecto por tiempo superior a un mes y por tiempo inferior a dos meses deberá de realizar un mínimo de 24 horas del IIIA.</t>
        </r>
      </text>
    </comment>
    <comment ref="A1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2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2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2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2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2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2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2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2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2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2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3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3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3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3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3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3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3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3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3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3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4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4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4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4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4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4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4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4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4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4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5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5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5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5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5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5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5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5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5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5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6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6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6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6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6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6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6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6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6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6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7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7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7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7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7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7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7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7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7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7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8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8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8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8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8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8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8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8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8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8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9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9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9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9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9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9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9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9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9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9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0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0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0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0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0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0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0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0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0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0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1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1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1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1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1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1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1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1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1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1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2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2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2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2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2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2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2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2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2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2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3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3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3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3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3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3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3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3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3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3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4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4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4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4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4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4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4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4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4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4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5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5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5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53"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54"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55"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56"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57"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58"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59"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60"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61"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162" authorId="0" shapeId="0">
      <text>
        <r>
          <rPr>
            <sz val="10"/>
            <color indexed="81"/>
            <rFont val="Calibri"/>
            <family val="2"/>
            <scheme val="minor"/>
          </rPr>
          <t xml:space="preserve">Consignar el año y el número del PEMI/PGJI, separados por un guion
</t>
        </r>
        <r>
          <rPr>
            <u/>
            <sz val="10"/>
            <color indexed="81"/>
            <rFont val="Calibri"/>
            <family val="2"/>
            <scheme val="minor"/>
          </rPr>
          <t>Ejemplo:</t>
        </r>
        <r>
          <rPr>
            <sz val="10"/>
            <color indexed="81"/>
            <rFont val="Calibri"/>
            <family val="2"/>
            <scheme val="minor"/>
          </rPr>
          <t xml:space="preserve"> </t>
        </r>
        <r>
          <rPr>
            <i/>
            <sz val="10"/>
            <color indexed="81"/>
            <rFont val="Calibri"/>
            <family val="2"/>
            <scheme val="minor"/>
          </rPr>
          <t>2026-001</t>
        </r>
      </text>
    </comment>
    <comment ref="AA163" authorId="0" shapeId="0">
      <text>
        <r>
          <rPr>
            <sz val="10"/>
            <color indexed="81"/>
            <rFont val="Calibri"/>
            <family val="2"/>
          </rPr>
          <t>Nº de participantes que han iniciado el módulo</t>
        </r>
      </text>
    </comment>
    <comment ref="AB163" authorId="0" shapeId="0">
      <text>
        <r>
          <rPr>
            <sz val="10"/>
            <color indexed="81"/>
            <rFont val="Calibri"/>
            <family val="2"/>
            <scheme val="minor"/>
          </rPr>
          <t>Nº de participantes que han finalizado el módulo y tienen derecho a beca</t>
        </r>
      </text>
    </comment>
    <comment ref="AD163" authorId="0" shapeId="0">
      <text>
        <r>
          <rPr>
            <sz val="10"/>
            <color indexed="81"/>
            <rFont val="Calibri"/>
            <family val="2"/>
          </rPr>
          <t>Nº de participantes que han iniciado el módulo</t>
        </r>
      </text>
    </comment>
    <comment ref="AE163" authorId="0" shapeId="0">
      <text>
        <r>
          <rPr>
            <sz val="10"/>
            <color indexed="81"/>
            <rFont val="Calibri"/>
            <family val="2"/>
          </rPr>
          <t>Nº de participantes que han finalizado el módulo y tienen derecho a beca</t>
        </r>
      </text>
    </comment>
    <comment ref="AG163" authorId="0" shapeId="0">
      <text>
        <r>
          <rPr>
            <sz val="10"/>
            <color indexed="81"/>
            <rFont val="Calibri"/>
            <family val="2"/>
          </rPr>
          <t>Nº de participantes que han iniciado el módulo</t>
        </r>
      </text>
    </comment>
    <comment ref="AH163" authorId="0" shapeId="0">
      <text>
        <r>
          <rPr>
            <sz val="10"/>
            <color indexed="81"/>
            <rFont val="Calibri"/>
            <family val="2"/>
          </rPr>
          <t>Nº de participantes que han finalizado el módulo y tienen derecho a beca</t>
        </r>
      </text>
    </comment>
    <comment ref="AJ163" authorId="0" shapeId="0">
      <text>
        <r>
          <rPr>
            <sz val="10"/>
            <color indexed="81"/>
            <rFont val="Calibri"/>
            <family val="2"/>
          </rPr>
          <t>Nº de participantes que han iniciado el módulo</t>
        </r>
      </text>
    </comment>
    <comment ref="AK163" authorId="0" shapeId="0">
      <text>
        <r>
          <rPr>
            <sz val="10"/>
            <color indexed="81"/>
            <rFont val="Calibri"/>
            <family val="2"/>
          </rPr>
          <t>Nº de participantes que han finalizado el módulo y tienen derecho a beca</t>
        </r>
      </text>
    </comment>
    <comment ref="AM163" authorId="0" shapeId="0">
      <text>
        <r>
          <rPr>
            <sz val="10"/>
            <color indexed="81"/>
            <rFont val="Calibri"/>
            <family val="2"/>
          </rPr>
          <t>Nº de participantes que han iniciado el módulo</t>
        </r>
      </text>
    </comment>
    <comment ref="AN163" authorId="0" shapeId="0">
      <text>
        <r>
          <rPr>
            <sz val="10"/>
            <color indexed="81"/>
            <rFont val="Calibri"/>
            <family val="2"/>
          </rPr>
          <t>Nº de participantes que han finalizado el módulo y tienen derecho a beca</t>
        </r>
      </text>
    </comment>
    <comment ref="AP163" authorId="0" shapeId="0">
      <text>
        <r>
          <rPr>
            <sz val="10"/>
            <color indexed="81"/>
            <rFont val="Calibri"/>
            <family val="2"/>
          </rPr>
          <t>Nº de participantes que han recibido formación en el ámbito sociolaboral</t>
        </r>
      </text>
    </comment>
    <comment ref="AQ163" authorId="0" shapeId="0">
      <text>
        <r>
          <rPr>
            <sz val="10"/>
            <color indexed="81"/>
            <rFont val="Calibri"/>
            <family val="2"/>
          </rPr>
          <t>Nº de participantes que han iniciado el módulo</t>
        </r>
      </text>
    </comment>
    <comment ref="AR163" authorId="0" shapeId="0">
      <text>
        <r>
          <rPr>
            <sz val="10"/>
            <color indexed="81"/>
            <rFont val="Calibri"/>
            <family val="2"/>
          </rPr>
          <t>Nº de participantes que han finalizado el módulo y tienen derecho a beca</t>
        </r>
      </text>
    </comment>
    <comment ref="AT163" authorId="0" shapeId="0">
      <text>
        <r>
          <rPr>
            <sz val="10"/>
            <color indexed="81"/>
            <rFont val="Calibri"/>
            <family val="2"/>
          </rPr>
          <t>Nº de participantes que han iniciado el módulo</t>
        </r>
      </text>
    </comment>
    <comment ref="AU163" authorId="0" shapeId="0">
      <text>
        <r>
          <rPr>
            <sz val="10"/>
            <color indexed="81"/>
            <rFont val="Calibri"/>
            <family val="2"/>
          </rPr>
          <t>Nº de participantes que han finalizado el módulo y tienen derecho a beca</t>
        </r>
      </text>
    </comment>
    <comment ref="AW163" authorId="0" shapeId="0">
      <text>
        <r>
          <rPr>
            <sz val="10"/>
            <color indexed="81"/>
            <rFont val="Calibri"/>
            <family val="2"/>
          </rPr>
          <t>Nº de participantes que han iniciado el módulo</t>
        </r>
      </text>
    </comment>
    <comment ref="AX163" authorId="0" shapeId="0">
      <text>
        <r>
          <rPr>
            <sz val="10"/>
            <color indexed="81"/>
            <rFont val="Calibri"/>
            <family val="2"/>
          </rPr>
          <t>Nº de participantes que han finalizado el módulo y tienen derecho a beca</t>
        </r>
      </text>
    </comment>
    <comment ref="AZ163" authorId="0" shapeId="0">
      <text>
        <r>
          <rPr>
            <sz val="10"/>
            <color indexed="81"/>
            <rFont val="Calibri"/>
            <family val="2"/>
          </rPr>
          <t>Nº de participantes que han iniciado el módulo</t>
        </r>
      </text>
    </comment>
    <comment ref="BA163" authorId="0" shapeId="0">
      <text>
        <r>
          <rPr>
            <sz val="10"/>
            <color indexed="81"/>
            <rFont val="Calibri"/>
            <family val="2"/>
          </rPr>
          <t>Nº de participantes que han finalizado el módulo y tienen derecho a beca</t>
        </r>
      </text>
    </comment>
    <comment ref="BC163" authorId="0" shapeId="0">
      <text>
        <r>
          <rPr>
            <sz val="10"/>
            <color indexed="81"/>
            <rFont val="Calibri"/>
            <family val="2"/>
          </rPr>
          <t>Nº de participantes que han iniciado el módulo</t>
        </r>
      </text>
    </comment>
    <comment ref="BD163" authorId="0" shapeId="0">
      <text>
        <r>
          <rPr>
            <sz val="10"/>
            <color indexed="81"/>
            <rFont val="Calibri"/>
            <family val="2"/>
          </rPr>
          <t>Nº de participantes que han finalizado el módulo y tienen derecho a beca</t>
        </r>
      </text>
    </comment>
    <comment ref="BF163" authorId="0" shapeId="0">
      <text>
        <r>
          <rPr>
            <sz val="10"/>
            <color indexed="81"/>
            <rFont val="Calibri"/>
            <family val="2"/>
          </rPr>
          <t>Nº de participantes que han recibido formación en el ámbito prelaboral</t>
        </r>
      </text>
    </comment>
    <comment ref="BG163" authorId="0" shapeId="0">
      <text>
        <r>
          <rPr>
            <sz val="10"/>
            <color indexed="81"/>
            <rFont val="Calibri"/>
            <family val="2"/>
          </rPr>
          <t>Nº de participantes que han iniciado el módulo</t>
        </r>
      </text>
    </comment>
    <comment ref="BH163" authorId="0" shapeId="0">
      <text>
        <r>
          <rPr>
            <sz val="10"/>
            <color indexed="81"/>
            <rFont val="Calibri"/>
            <family val="2"/>
          </rPr>
          <t>Nº de participantes que han finalizado el módulo y tienen derecho a beca</t>
        </r>
      </text>
    </comment>
    <comment ref="BJ163" authorId="0" shapeId="0">
      <text>
        <r>
          <rPr>
            <sz val="10"/>
            <color indexed="81"/>
            <rFont val="Calibri"/>
            <family val="2"/>
          </rPr>
          <t>Nº de participantes que han iniciado el módulo</t>
        </r>
      </text>
    </comment>
    <comment ref="BK163" authorId="0" shapeId="0">
      <text>
        <r>
          <rPr>
            <sz val="10"/>
            <color indexed="81"/>
            <rFont val="Calibri"/>
            <family val="2"/>
          </rPr>
          <t>Nº de participantes que han finalizado el módulo y tienen derecho a beca</t>
        </r>
      </text>
    </comment>
    <comment ref="BM163" authorId="0" shapeId="0">
      <text>
        <r>
          <rPr>
            <sz val="10"/>
            <color indexed="81"/>
            <rFont val="Calibri"/>
            <family val="2"/>
          </rPr>
          <t>Nº de participantes que han iniciado el módulo</t>
        </r>
      </text>
    </comment>
    <comment ref="BN163" authorId="0" shapeId="0">
      <text>
        <r>
          <rPr>
            <sz val="10"/>
            <color indexed="81"/>
            <rFont val="Calibri"/>
            <family val="2"/>
          </rPr>
          <t>Nº de participantes que han finalizado el módulo y tienen derecho a beca</t>
        </r>
      </text>
    </comment>
    <comment ref="BP163" authorId="0" shapeId="0">
      <text>
        <r>
          <rPr>
            <sz val="10"/>
            <color indexed="81"/>
            <rFont val="Calibri"/>
            <family val="2"/>
          </rPr>
          <t>Nº de participantes que han iniciado el módulo</t>
        </r>
      </text>
    </comment>
    <comment ref="BQ163" authorId="0" shapeId="0">
      <text>
        <r>
          <rPr>
            <sz val="10"/>
            <color indexed="81"/>
            <rFont val="Calibri"/>
            <family val="2"/>
          </rPr>
          <t>Nº de participantes que han finalizado el módulo y tienen derecho a beca</t>
        </r>
      </text>
    </comment>
    <comment ref="BS163" authorId="0" shapeId="0">
      <text>
        <r>
          <rPr>
            <sz val="10"/>
            <color indexed="81"/>
            <rFont val="Calibri"/>
            <family val="2"/>
          </rPr>
          <t>Nº de participantes que han iniciado el módulo</t>
        </r>
      </text>
    </comment>
    <comment ref="BT163" authorId="0" shapeId="0">
      <text>
        <r>
          <rPr>
            <sz val="10"/>
            <color indexed="81"/>
            <rFont val="Calibri"/>
            <family val="2"/>
          </rPr>
          <t>Nº de participantes que han finalizado el módulo y tienen derecho a beca</t>
        </r>
      </text>
    </comment>
    <comment ref="BV163" authorId="0" shapeId="0">
      <text>
        <r>
          <rPr>
            <sz val="9"/>
            <color indexed="81"/>
            <rFont val="Tahoma"/>
            <family val="2"/>
          </rPr>
          <t>Nº de personas que han recibido formación en el ámbito mixto</t>
        </r>
      </text>
    </comment>
    <comment ref="BW163" authorId="0" shapeId="0">
      <text>
        <r>
          <rPr>
            <sz val="10"/>
            <color indexed="81"/>
            <rFont val="Calibri"/>
            <family val="2"/>
          </rPr>
          <t>Nº de participantes que han iniciado el módulo</t>
        </r>
      </text>
    </comment>
    <comment ref="BX163" authorId="0" shapeId="0">
      <text>
        <r>
          <rPr>
            <sz val="10"/>
            <color indexed="81"/>
            <rFont val="Calibri"/>
            <family val="2"/>
          </rPr>
          <t>Nº de participantes que  finalizan el módulo</t>
        </r>
      </text>
    </comment>
    <comment ref="BY163" authorId="0" shapeId="0">
      <text>
        <r>
          <rPr>
            <sz val="10"/>
            <color indexed="81"/>
            <rFont val="Calibri"/>
            <family val="2"/>
          </rPr>
          <t>Nº de participantes que han iniciado el módulo</t>
        </r>
      </text>
    </comment>
    <comment ref="BZ163" authorId="0" shapeId="0">
      <text>
        <r>
          <rPr>
            <sz val="10"/>
            <color indexed="81"/>
            <rFont val="Calibri"/>
            <family val="2"/>
          </rPr>
          <t>Nº de participantes que  finalizan el módulo</t>
        </r>
      </text>
    </comment>
    <comment ref="CA163" authorId="0" shapeId="0">
      <text>
        <r>
          <rPr>
            <sz val="10"/>
            <color indexed="81"/>
            <rFont val="Calibri"/>
            <family val="2"/>
          </rPr>
          <t>Nº de participantes que han iniciado el módulo</t>
        </r>
      </text>
    </comment>
    <comment ref="CB163" authorId="0" shapeId="0">
      <text>
        <r>
          <rPr>
            <sz val="10"/>
            <color indexed="81"/>
            <rFont val="Calibri"/>
            <family val="2"/>
          </rPr>
          <t>Nº de participantes que  finalizan el módulo</t>
        </r>
      </text>
    </comment>
    <comment ref="CC163" authorId="0" shapeId="0">
      <text>
        <r>
          <rPr>
            <sz val="10"/>
            <color indexed="81"/>
            <rFont val="Calibri"/>
            <family val="2"/>
          </rPr>
          <t>Nº de participantes que han iniciado el módulo</t>
        </r>
      </text>
    </comment>
    <comment ref="CD163" authorId="0" shapeId="0">
      <text>
        <r>
          <rPr>
            <sz val="10"/>
            <color indexed="81"/>
            <rFont val="Calibri"/>
            <family val="2"/>
          </rPr>
          <t>Nº de participantes que  finalizan el módulo</t>
        </r>
      </text>
    </comment>
    <comment ref="CE163" authorId="0" shapeId="0">
      <text>
        <r>
          <rPr>
            <sz val="10"/>
            <color indexed="81"/>
            <rFont val="Calibri"/>
            <family val="2"/>
          </rPr>
          <t>Nº de participantes que han iniciado el módulo</t>
        </r>
      </text>
    </comment>
    <comment ref="CF163" authorId="0" shapeId="0">
      <text>
        <r>
          <rPr>
            <sz val="10"/>
            <color indexed="81"/>
            <rFont val="Calibri"/>
            <family val="2"/>
          </rPr>
          <t>Nº de participantes que  finalizan el módulo</t>
        </r>
      </text>
    </comment>
    <comment ref="CG163" authorId="0" shapeId="0">
      <text>
        <r>
          <rPr>
            <sz val="10"/>
            <color indexed="81"/>
            <rFont val="Calibri"/>
            <family val="2"/>
          </rPr>
          <t>Nº de participantes que han iniciado el módulo</t>
        </r>
      </text>
    </comment>
    <comment ref="CH163" authorId="0" shapeId="0">
      <text>
        <r>
          <rPr>
            <sz val="10"/>
            <color indexed="81"/>
            <rFont val="Calibri"/>
            <family val="2"/>
          </rPr>
          <t>Nº de participantes que  finalizan el módulo</t>
        </r>
      </text>
    </comment>
    <comment ref="CI163" authorId="0" shapeId="0">
      <text>
        <r>
          <rPr>
            <sz val="10"/>
            <color indexed="81"/>
            <rFont val="Calibri"/>
            <family val="2"/>
          </rPr>
          <t>Nº de participantes que han iniciado el módulo</t>
        </r>
      </text>
    </comment>
    <comment ref="CJ163" authorId="0" shapeId="0">
      <text>
        <r>
          <rPr>
            <sz val="10"/>
            <color indexed="81"/>
            <rFont val="Calibri"/>
            <family val="2"/>
          </rPr>
          <t>Nº de participantes que  finalizan el módulo</t>
        </r>
      </text>
    </comment>
    <comment ref="CK163" authorId="0" shapeId="0">
      <text>
        <r>
          <rPr>
            <sz val="10"/>
            <color indexed="81"/>
            <rFont val="Calibri"/>
            <family val="2"/>
          </rPr>
          <t>Nº de participantes que han iniciado el módulo</t>
        </r>
      </text>
    </comment>
    <comment ref="CL163" authorId="0" shapeId="0">
      <text>
        <r>
          <rPr>
            <sz val="10"/>
            <color indexed="81"/>
            <rFont val="Calibri"/>
            <family val="2"/>
          </rPr>
          <t>Nº de participantes que  finalizan el módulo</t>
        </r>
      </text>
    </comment>
    <comment ref="CM163" authorId="0" shapeId="0">
      <text>
        <r>
          <rPr>
            <sz val="10"/>
            <color indexed="81"/>
            <rFont val="Calibri"/>
            <family val="2"/>
          </rPr>
          <t>Nº de participantes que han iniciado el módulo</t>
        </r>
      </text>
    </comment>
    <comment ref="CN163" authorId="0" shapeId="0">
      <text>
        <r>
          <rPr>
            <sz val="10"/>
            <color indexed="81"/>
            <rFont val="Calibri"/>
            <family val="2"/>
          </rPr>
          <t>Nº de participantes que  finalizan el módulo</t>
        </r>
      </text>
    </comment>
    <comment ref="CO163" authorId="0" shapeId="0">
      <text>
        <r>
          <rPr>
            <sz val="10"/>
            <color indexed="81"/>
            <rFont val="Calibri"/>
            <family val="2"/>
          </rPr>
          <t>Nº de participantes que han iniciado el módulo</t>
        </r>
      </text>
    </comment>
    <comment ref="CP163" authorId="0" shapeId="0">
      <text>
        <r>
          <rPr>
            <sz val="10"/>
            <color indexed="81"/>
            <rFont val="Calibri"/>
            <family val="2"/>
          </rPr>
          <t>Nº de participantes que  finalizan el módulo</t>
        </r>
      </text>
    </comment>
    <comment ref="CR163" authorId="0" shapeId="0">
      <text>
        <r>
          <rPr>
            <sz val="10"/>
            <color indexed="81"/>
            <rFont val="Calibri"/>
            <family val="2"/>
          </rPr>
          <t>Nº de participantes que han finalizado al menos un módulo de  Formación profesional para el Empleo</t>
        </r>
      </text>
    </comment>
    <comment ref="CT163" authorId="0" shapeId="0">
      <text>
        <r>
          <rPr>
            <sz val="10"/>
            <color indexed="81"/>
            <rFont val="Calibri"/>
            <family val="2"/>
            <scheme val="minor"/>
          </rPr>
          <t>Número de personas participantes que han participado en actuaciones de esta Área</t>
        </r>
      </text>
    </comment>
  </commentList>
</comments>
</file>

<file path=xl/comments2.xml><?xml version="1.0" encoding="utf-8"?>
<comments xmlns="http://schemas.openxmlformats.org/spreadsheetml/2006/main">
  <authors>
    <author>BLANCO BAÑOS, GEMA</author>
  </authors>
  <commentList>
    <comment ref="J163" authorId="0" shapeId="0">
      <text>
        <r>
          <rPr>
            <sz val="10"/>
            <color indexed="81"/>
            <rFont val="Calibri"/>
            <family val="2"/>
          </rPr>
          <t>Nº de participantes que han recibido activación para la participación del itinerario</t>
        </r>
      </text>
    </comment>
    <comment ref="M163" authorId="0" shapeId="0">
      <text>
        <r>
          <rPr>
            <sz val="10"/>
            <color indexed="81"/>
            <rFont val="Calibri"/>
            <family val="2"/>
          </rPr>
          <t>Nº de participantes que han recibido Atención social integral</t>
        </r>
      </text>
    </comment>
    <comment ref="P163" authorId="0" shapeId="0">
      <text>
        <r>
          <rPr>
            <sz val="10"/>
            <color indexed="81"/>
            <rFont val="Calibri"/>
            <family val="2"/>
          </rPr>
          <t>Nº de participantes que han recibido Orientación laboral</t>
        </r>
      </text>
    </comment>
    <comment ref="S163" authorId="0" shapeId="0">
      <text>
        <r>
          <rPr>
            <sz val="10"/>
            <color indexed="81"/>
            <rFont val="Calibri"/>
            <family val="2"/>
          </rPr>
          <t>Nº de participantes que han recibido seguimiento en la fase de empleo</t>
        </r>
      </text>
    </comment>
    <comment ref="U163" authorId="0" shapeId="0">
      <text>
        <r>
          <rPr>
            <sz val="10"/>
            <color indexed="81"/>
            <rFont val="Calibri"/>
            <family val="2"/>
            <scheme val="minor"/>
          </rPr>
          <t>Número de personas participantes que han tomado parte en actuaciones desarrolladas en esta Área</t>
        </r>
      </text>
    </comment>
  </commentList>
</comments>
</file>

<file path=xl/comments3.xml><?xml version="1.0" encoding="utf-8"?>
<comments xmlns="http://schemas.openxmlformats.org/spreadsheetml/2006/main">
  <authors>
    <author>BLANCO BAÑOS, GEMA</author>
  </authors>
  <commentList>
    <comment ref="R7" authorId="0" shapeId="0">
      <text>
        <r>
          <rPr>
            <sz val="9"/>
            <color indexed="81"/>
            <rFont val="Calibri"/>
            <family val="2"/>
            <scheme val="minor"/>
          </rPr>
          <t>Indicar nombre de la acción formativa</t>
        </r>
      </text>
    </comment>
    <comment ref="U7" authorId="0" shapeId="0">
      <text>
        <r>
          <rPr>
            <sz val="9"/>
            <color indexed="81"/>
            <rFont val="Calibri"/>
            <family val="2"/>
            <scheme val="minor"/>
          </rPr>
          <t>Indicar nombre de la acción formativa</t>
        </r>
      </text>
    </comment>
    <comment ref="R8" authorId="0" shapeId="0">
      <text>
        <r>
          <rPr>
            <sz val="10"/>
            <color indexed="81"/>
            <rFont val="Calibri"/>
            <family val="2"/>
            <scheme val="minor"/>
          </rPr>
          <t>Indicar horas totales del módulo</t>
        </r>
      </text>
    </comment>
    <comment ref="U8" authorId="0" shapeId="0">
      <text>
        <r>
          <rPr>
            <sz val="10"/>
            <color indexed="81"/>
            <rFont val="Calibri"/>
            <family val="2"/>
            <scheme val="minor"/>
          </rPr>
          <t>Indicar horas totales del módulo</t>
        </r>
      </text>
    </comment>
    <comment ref="X8" authorId="0" shapeId="0">
      <text>
        <r>
          <rPr>
            <sz val="10"/>
            <color indexed="81"/>
            <rFont val="Calibri"/>
            <family val="2"/>
            <scheme val="minor"/>
          </rPr>
          <t>Indicar horas totales del módulo</t>
        </r>
      </text>
    </comment>
    <comment ref="AA8" authorId="0" shapeId="0">
      <text>
        <r>
          <rPr>
            <sz val="10"/>
            <color indexed="81"/>
            <rFont val="Calibri"/>
            <family val="2"/>
            <scheme val="minor"/>
          </rPr>
          <t>Indicar horas totales del módulo</t>
        </r>
      </text>
    </comment>
    <comment ref="AF8" authorId="0" shapeId="0">
      <text>
        <r>
          <rPr>
            <sz val="10"/>
            <color indexed="81"/>
            <rFont val="Calibri"/>
            <family val="2"/>
            <scheme val="minor"/>
          </rPr>
          <t>Indicar horas totales del módulo</t>
        </r>
      </text>
    </comment>
    <comment ref="AI8" authorId="0" shapeId="0">
      <text>
        <r>
          <rPr>
            <sz val="10"/>
            <color indexed="81"/>
            <rFont val="Calibri"/>
            <family val="2"/>
            <scheme val="minor"/>
          </rPr>
          <t>Indicar horas totales del módulo</t>
        </r>
      </text>
    </comment>
    <comment ref="AL8" authorId="0" shapeId="0">
      <text>
        <r>
          <rPr>
            <sz val="10"/>
            <color indexed="81"/>
            <rFont val="Calibri"/>
            <family val="2"/>
            <scheme val="minor"/>
          </rPr>
          <t>Indicar horas totales del módulo</t>
        </r>
      </text>
    </comment>
    <comment ref="AO8" authorId="0" shapeId="0">
      <text>
        <r>
          <rPr>
            <sz val="10"/>
            <color indexed="81"/>
            <rFont val="Calibri"/>
            <family val="2"/>
            <scheme val="minor"/>
          </rPr>
          <t>Indicar horas totales del módulo</t>
        </r>
      </text>
    </comment>
    <comment ref="AT8" authorId="0" shapeId="0">
      <text>
        <r>
          <rPr>
            <sz val="10"/>
            <color indexed="81"/>
            <rFont val="Calibri"/>
            <family val="2"/>
            <scheme val="minor"/>
          </rPr>
          <t>Indicar horas totales del módulo</t>
        </r>
      </text>
    </comment>
    <comment ref="AW8" authorId="0" shapeId="0">
      <text>
        <r>
          <rPr>
            <sz val="10"/>
            <color indexed="81"/>
            <rFont val="Calibri"/>
            <family val="2"/>
            <scheme val="minor"/>
          </rPr>
          <t>Indicar horas totales del módulo</t>
        </r>
      </text>
    </comment>
    <comment ref="AZ8" authorId="0" shapeId="0">
      <text>
        <r>
          <rPr>
            <sz val="10"/>
            <color indexed="81"/>
            <rFont val="Calibri"/>
            <family val="2"/>
            <scheme val="minor"/>
          </rPr>
          <t>Indicar horas totales del módulo</t>
        </r>
      </text>
    </comment>
    <comment ref="BC8" authorId="0" shapeId="0">
      <text>
        <r>
          <rPr>
            <sz val="10"/>
            <color indexed="81"/>
            <rFont val="Calibri"/>
            <family val="2"/>
            <scheme val="minor"/>
          </rPr>
          <t>Indicar horas totales del módulo</t>
        </r>
      </text>
    </comment>
    <comment ref="BI8" authorId="0" shapeId="0">
      <text>
        <r>
          <rPr>
            <sz val="10"/>
            <color indexed="81"/>
            <rFont val="Calibri"/>
            <family val="2"/>
            <scheme val="minor"/>
          </rPr>
          <t>Indicar horas totales del módulo</t>
        </r>
      </text>
    </comment>
    <comment ref="BL8" authorId="0" shapeId="0">
      <text>
        <r>
          <rPr>
            <sz val="10"/>
            <color indexed="81"/>
            <rFont val="Calibri"/>
            <family val="2"/>
            <scheme val="minor"/>
          </rPr>
          <t>Indicar horas totales del módulo</t>
        </r>
      </text>
    </comment>
    <comment ref="BQ8" authorId="0" shapeId="0">
      <text>
        <r>
          <rPr>
            <sz val="10"/>
            <color indexed="81"/>
            <rFont val="Calibri"/>
            <family val="2"/>
            <scheme val="minor"/>
          </rPr>
          <t>Indicar horas totales del módulo</t>
        </r>
      </text>
    </comment>
    <comment ref="BT8" authorId="0" shapeId="0">
      <text>
        <r>
          <rPr>
            <sz val="10"/>
            <color indexed="81"/>
            <rFont val="Calibri"/>
            <family val="2"/>
            <scheme val="minor"/>
          </rPr>
          <t>Indicar horas totales del módulo</t>
        </r>
      </text>
    </comment>
    <comment ref="BW8" authorId="0" shapeId="0">
      <text>
        <r>
          <rPr>
            <sz val="10"/>
            <color indexed="81"/>
            <rFont val="Calibri"/>
            <family val="2"/>
            <scheme val="minor"/>
          </rPr>
          <t>Indicar horas totales del módulo</t>
        </r>
      </text>
    </comment>
    <comment ref="BZ8" authorId="0" shapeId="0">
      <text>
        <r>
          <rPr>
            <sz val="10"/>
            <color indexed="81"/>
            <rFont val="Calibri"/>
            <family val="2"/>
            <scheme val="minor"/>
          </rPr>
          <t>Indicar horas totales del módulo</t>
        </r>
      </text>
    </comment>
    <comment ref="CC8" authorId="0" shapeId="0">
      <text>
        <r>
          <rPr>
            <sz val="10"/>
            <color indexed="81"/>
            <rFont val="Calibri"/>
            <family val="2"/>
            <scheme val="minor"/>
          </rPr>
          <t>Indicar horas totales del módulo</t>
        </r>
      </text>
    </comment>
    <comment ref="CF8" authorId="0" shapeId="0">
      <text>
        <r>
          <rPr>
            <sz val="10"/>
            <color indexed="81"/>
            <rFont val="Calibri"/>
            <family val="2"/>
            <scheme val="minor"/>
          </rPr>
          <t>Indicar horas totales del módulo</t>
        </r>
      </text>
    </comment>
    <comment ref="H163" authorId="0" shapeId="0">
      <text>
        <r>
          <rPr>
            <sz val="10"/>
            <color indexed="81"/>
            <rFont val="Calibri"/>
            <family val="2"/>
            <scheme val="minor"/>
          </rPr>
          <t>Nº de personas que han recibido la actuación</t>
        </r>
      </text>
    </comment>
    <comment ref="I163" authorId="0" shapeId="0">
      <text>
        <r>
          <rPr>
            <sz val="10"/>
            <color indexed="81"/>
            <rFont val="Calibri"/>
            <family val="2"/>
            <scheme val="minor"/>
          </rPr>
          <t>Nº de personas que han recibido la actuación</t>
        </r>
      </text>
    </comment>
    <comment ref="J163" authorId="0" shapeId="0">
      <text>
        <r>
          <rPr>
            <sz val="10"/>
            <color indexed="81"/>
            <rFont val="Calibri"/>
            <family val="2"/>
            <scheme val="minor"/>
          </rPr>
          <t>Nº de personas que han recibido la actuación</t>
        </r>
      </text>
    </comment>
    <comment ref="K163" authorId="0" shapeId="0">
      <text>
        <r>
          <rPr>
            <sz val="10"/>
            <color indexed="81"/>
            <rFont val="Calibri"/>
            <family val="2"/>
            <scheme val="minor"/>
          </rPr>
          <t>Nº de personas que han recibido la actuación</t>
        </r>
      </text>
    </comment>
    <comment ref="L163" authorId="0" shapeId="0">
      <text>
        <r>
          <rPr>
            <sz val="10"/>
            <color indexed="81"/>
            <rFont val="Calibri"/>
            <family val="2"/>
            <scheme val="minor"/>
          </rPr>
          <t>Nº de personas que han recibido la actuación</t>
        </r>
      </text>
    </comment>
    <comment ref="M163" authorId="0" shapeId="0">
      <text>
        <r>
          <rPr>
            <sz val="10"/>
            <color indexed="81"/>
            <rFont val="Calibri"/>
            <family val="2"/>
            <scheme val="minor"/>
          </rPr>
          <t>Nº de personas que han recibido la actuación</t>
        </r>
      </text>
    </comment>
    <comment ref="N163" authorId="0" shapeId="0">
      <text>
        <r>
          <rPr>
            <sz val="10"/>
            <color indexed="81"/>
            <rFont val="Calibri"/>
            <family val="2"/>
            <scheme val="minor"/>
          </rPr>
          <t>Nº de personas que han recibido la actuación</t>
        </r>
      </text>
    </comment>
    <comment ref="O163" authorId="0" shapeId="0">
      <text>
        <r>
          <rPr>
            <sz val="10"/>
            <color indexed="81"/>
            <rFont val="Calibri"/>
            <family val="2"/>
            <scheme val="minor"/>
          </rPr>
          <t>Nº de personas que han recibido la actuación</t>
        </r>
      </text>
    </comment>
    <comment ref="P163" authorId="0" shapeId="0">
      <text>
        <r>
          <rPr>
            <sz val="10"/>
            <color indexed="81"/>
            <rFont val="Calibri"/>
            <family val="2"/>
            <scheme val="minor"/>
          </rPr>
          <t>Nº de personas que han recibido la actuación de forma individual</t>
        </r>
      </text>
    </comment>
    <comment ref="Q163" authorId="0" shapeId="0">
      <text>
        <r>
          <rPr>
            <sz val="10"/>
            <color indexed="81"/>
            <rFont val="Calibri"/>
            <family val="2"/>
          </rPr>
          <t>Nº de participantes que han recibido actividades de activación</t>
        </r>
      </text>
    </comment>
    <comment ref="R163" authorId="0" shapeId="0">
      <text>
        <r>
          <rPr>
            <sz val="10"/>
            <color indexed="81"/>
            <rFont val="Calibri"/>
            <family val="2"/>
          </rPr>
          <t>Nº de participantes que han iniciado el módulo</t>
        </r>
      </text>
    </comment>
    <comment ref="S163" authorId="0" shapeId="0">
      <text>
        <r>
          <rPr>
            <sz val="10"/>
            <color indexed="81"/>
            <rFont val="Calibri"/>
            <family val="2"/>
            <scheme val="minor"/>
          </rPr>
          <t>Nº de participantes que han finalizado el módulo y, en caso en que proceda, tienen derecho a beca</t>
        </r>
      </text>
    </comment>
    <comment ref="U163" authorId="0" shapeId="0">
      <text>
        <r>
          <rPr>
            <sz val="10"/>
            <color indexed="81"/>
            <rFont val="Calibri"/>
            <family val="2"/>
          </rPr>
          <t>Nº de participantes que han iniciado el módulo</t>
        </r>
      </text>
    </comment>
    <comment ref="V163" authorId="0" shapeId="0">
      <text>
        <r>
          <rPr>
            <sz val="10"/>
            <color indexed="81"/>
            <rFont val="Calibri"/>
            <family val="2"/>
            <scheme val="minor"/>
          </rPr>
          <t>Nº de participantes que han finalizado el módulo y, en caso en que proceda, tienen derecho a beca</t>
        </r>
      </text>
    </comment>
    <comment ref="X163" authorId="0" shapeId="0">
      <text>
        <r>
          <rPr>
            <sz val="10"/>
            <color indexed="81"/>
            <rFont val="Calibri"/>
            <family val="2"/>
          </rPr>
          <t>Nº de participantes que han iniciado el módulo</t>
        </r>
      </text>
    </comment>
    <comment ref="Y163" authorId="0" shapeId="0">
      <text>
        <r>
          <rPr>
            <sz val="10"/>
            <color indexed="81"/>
            <rFont val="Calibri"/>
            <family val="2"/>
            <scheme val="minor"/>
          </rPr>
          <t>Nº de participantes que han finalizado el módulo y, en caso en que proceda, tienen derecho a beca</t>
        </r>
      </text>
    </comment>
    <comment ref="AA163" authorId="0" shapeId="0">
      <text>
        <r>
          <rPr>
            <sz val="10"/>
            <color indexed="81"/>
            <rFont val="Calibri"/>
            <family val="2"/>
          </rPr>
          <t>Nº de participantes que han iniciado el módulo</t>
        </r>
      </text>
    </comment>
    <comment ref="AB163" authorId="0" shapeId="0">
      <text>
        <r>
          <rPr>
            <sz val="10"/>
            <color indexed="81"/>
            <rFont val="Calibri"/>
            <family val="2"/>
            <scheme val="minor"/>
          </rPr>
          <t>Nº de participantes que han finalizado el módulo y, en caso en que proceda, tienen derecho a beca</t>
        </r>
      </text>
    </comment>
    <comment ref="AD163" authorId="0" shapeId="0">
      <text>
        <r>
          <rPr>
            <sz val="10"/>
            <color indexed="81"/>
            <rFont val="Calibri"/>
            <family val="2"/>
            <scheme val="minor"/>
          </rPr>
          <t>Nº de participantes que han recibido la actuación de forma individual</t>
        </r>
      </text>
    </comment>
    <comment ref="AE163" authorId="0" shapeId="0">
      <text>
        <r>
          <rPr>
            <sz val="10"/>
            <color indexed="81"/>
            <rFont val="Calibri"/>
            <family val="2"/>
          </rPr>
          <t>Nº de participantes que han recibido formación en Competencias básicas de lectoescritura y/o matemáticas</t>
        </r>
      </text>
    </comment>
    <comment ref="AF163" authorId="0" shapeId="0">
      <text>
        <r>
          <rPr>
            <sz val="10"/>
            <color indexed="81"/>
            <rFont val="Calibri"/>
            <family val="2"/>
          </rPr>
          <t>Nº de participantes que han iniciado el módulo</t>
        </r>
      </text>
    </comment>
    <comment ref="AG163" authorId="0" shapeId="0">
      <text>
        <r>
          <rPr>
            <sz val="10"/>
            <color indexed="81"/>
            <rFont val="Calibri"/>
            <family val="2"/>
            <scheme val="minor"/>
          </rPr>
          <t>Nº de participantes que han finalizado el módulo y, en caso en que proceda, tienen derecho a beca</t>
        </r>
      </text>
    </comment>
    <comment ref="AI163" authorId="0" shapeId="0">
      <text>
        <r>
          <rPr>
            <sz val="10"/>
            <color indexed="81"/>
            <rFont val="Calibri"/>
            <family val="2"/>
          </rPr>
          <t>Nº de participantes que han iniciado el módulo</t>
        </r>
      </text>
    </comment>
    <comment ref="AJ163" authorId="0" shapeId="0">
      <text>
        <r>
          <rPr>
            <sz val="10"/>
            <color indexed="81"/>
            <rFont val="Calibri"/>
            <family val="2"/>
            <scheme val="minor"/>
          </rPr>
          <t>Nº de participantes que han finalizado el módulo y, en caso en que proceda, tienen derecho a beca</t>
        </r>
      </text>
    </comment>
    <comment ref="AL163" authorId="0" shapeId="0">
      <text>
        <r>
          <rPr>
            <sz val="10"/>
            <color indexed="81"/>
            <rFont val="Calibri"/>
            <family val="2"/>
          </rPr>
          <t>Nº de participantes que han iniciado el módulo</t>
        </r>
      </text>
    </comment>
    <comment ref="AM163" authorId="0" shapeId="0">
      <text>
        <r>
          <rPr>
            <sz val="10"/>
            <color indexed="81"/>
            <rFont val="Calibri"/>
            <family val="2"/>
            <scheme val="minor"/>
          </rPr>
          <t>Nº de participantes que han finalizado el módulo y, en caso en que proceda, tienen derecho a beca</t>
        </r>
      </text>
    </comment>
    <comment ref="AO163" authorId="0" shapeId="0">
      <text>
        <r>
          <rPr>
            <sz val="10"/>
            <color indexed="81"/>
            <rFont val="Calibri"/>
            <family val="2"/>
          </rPr>
          <t>Nº de participantes que han iniciado el módulo</t>
        </r>
      </text>
    </comment>
    <comment ref="AP163" authorId="0" shapeId="0">
      <text>
        <r>
          <rPr>
            <sz val="10"/>
            <color indexed="81"/>
            <rFont val="Calibri"/>
            <family val="2"/>
            <scheme val="minor"/>
          </rPr>
          <t>Nº de participantes que han finalizado el módulo y, en caso en que proceda, tienen derecho a beca</t>
        </r>
      </text>
    </comment>
    <comment ref="AR163" authorId="0" shapeId="0">
      <text>
        <r>
          <rPr>
            <sz val="10"/>
            <color indexed="81"/>
            <rFont val="Calibri"/>
            <family val="2"/>
            <scheme val="minor"/>
          </rPr>
          <t>Nº de participantes que han recibido la actuación de forma individual</t>
        </r>
      </text>
    </comment>
    <comment ref="AS163" authorId="0" shapeId="0">
      <text>
        <r>
          <rPr>
            <sz val="10"/>
            <color indexed="81"/>
            <rFont val="Calibri"/>
            <family val="2"/>
          </rPr>
          <t>Nº de participantes que han recibido formación complementaria</t>
        </r>
      </text>
    </comment>
    <comment ref="AT163" authorId="0" shapeId="0">
      <text>
        <r>
          <rPr>
            <sz val="10"/>
            <color indexed="81"/>
            <rFont val="Calibri"/>
            <family val="2"/>
          </rPr>
          <t>Nº de participantes que han iniciado el módulo</t>
        </r>
      </text>
    </comment>
    <comment ref="AU163" authorId="0" shapeId="0">
      <text>
        <r>
          <rPr>
            <sz val="10"/>
            <color indexed="81"/>
            <rFont val="Calibri"/>
            <family val="2"/>
            <scheme val="minor"/>
          </rPr>
          <t>Nº de participantes que han finalizado el módulo y, en caso en que proceda, tienen derecho a beca</t>
        </r>
      </text>
    </comment>
    <comment ref="AW163" authorId="0" shapeId="0">
      <text>
        <r>
          <rPr>
            <sz val="10"/>
            <color indexed="81"/>
            <rFont val="Calibri"/>
            <family val="2"/>
          </rPr>
          <t>Nº de participantes que han iniciado el módulo</t>
        </r>
      </text>
    </comment>
    <comment ref="AX163" authorId="0" shapeId="0">
      <text>
        <r>
          <rPr>
            <sz val="10"/>
            <color indexed="81"/>
            <rFont val="Calibri"/>
            <family val="2"/>
            <scheme val="minor"/>
          </rPr>
          <t>Nº de participantes que han finalizado el módulo y, en caso en que proceda, tienen derecho a beca</t>
        </r>
      </text>
    </comment>
    <comment ref="AZ163" authorId="0" shapeId="0">
      <text>
        <r>
          <rPr>
            <sz val="10"/>
            <color indexed="81"/>
            <rFont val="Calibri"/>
            <family val="2"/>
          </rPr>
          <t>Nº de participantes que han iniciado el módulo</t>
        </r>
      </text>
    </comment>
    <comment ref="BA163" authorId="0" shapeId="0">
      <text>
        <r>
          <rPr>
            <sz val="10"/>
            <color indexed="81"/>
            <rFont val="Calibri"/>
            <family val="2"/>
            <scheme val="minor"/>
          </rPr>
          <t>Nº de participantes que han finalizado el módulo y, en caso en que proceda, tienen derecho a beca</t>
        </r>
      </text>
    </comment>
    <comment ref="BC163" authorId="0" shapeId="0">
      <text>
        <r>
          <rPr>
            <sz val="10"/>
            <color indexed="81"/>
            <rFont val="Calibri"/>
            <family val="2"/>
          </rPr>
          <t>Nº de participantes que han iniciado el módulo</t>
        </r>
      </text>
    </comment>
    <comment ref="BD163" authorId="0" shapeId="0">
      <text>
        <r>
          <rPr>
            <sz val="10"/>
            <color indexed="81"/>
            <rFont val="Calibri"/>
            <family val="2"/>
            <scheme val="minor"/>
          </rPr>
          <t>Nº de participantes que han finalizado el módulo y, en caso en que proceda, tienen derecho a beca</t>
        </r>
      </text>
    </comment>
    <comment ref="BG163" authorId="0" shapeId="0">
      <text>
        <r>
          <rPr>
            <sz val="10"/>
            <color indexed="81"/>
            <rFont val="Calibri"/>
            <family val="2"/>
            <scheme val="minor"/>
          </rPr>
          <t>Nº de participantes que han recibido la actuación de forma individual</t>
        </r>
      </text>
    </comment>
    <comment ref="BH163" authorId="0" shapeId="0">
      <text>
        <r>
          <rPr>
            <sz val="10"/>
            <color indexed="81"/>
            <rFont val="Calibri"/>
            <family val="2"/>
          </rPr>
          <t>Nº de participantes que han recibido formación en Igualdad de género y no discriminación</t>
        </r>
      </text>
    </comment>
    <comment ref="BI163" authorId="0" shapeId="0">
      <text>
        <r>
          <rPr>
            <sz val="10"/>
            <color indexed="81"/>
            <rFont val="Calibri"/>
            <family val="2"/>
          </rPr>
          <t>Nº de participantes que han iniciado el módulo</t>
        </r>
      </text>
    </comment>
    <comment ref="BJ163" authorId="0" shapeId="0">
      <text>
        <r>
          <rPr>
            <sz val="10"/>
            <color indexed="81"/>
            <rFont val="Calibri"/>
            <family val="2"/>
            <scheme val="minor"/>
          </rPr>
          <t>Nº de participantes que han finalizado el módulo y, en caso en que proceda, tienen derecho a beca</t>
        </r>
      </text>
    </comment>
    <comment ref="BL163" authorId="0" shapeId="0">
      <text>
        <r>
          <rPr>
            <sz val="10"/>
            <color indexed="81"/>
            <rFont val="Calibri"/>
            <family val="2"/>
          </rPr>
          <t>Nº de participantes que han iniciado el módulo</t>
        </r>
      </text>
    </comment>
    <comment ref="BM163" authorId="0" shapeId="0">
      <text>
        <r>
          <rPr>
            <sz val="10"/>
            <color indexed="81"/>
            <rFont val="Calibri"/>
            <family val="2"/>
            <scheme val="minor"/>
          </rPr>
          <t>Nº de participantes que han finalizado el módulo y, en caso en que proceda, tienen derecho a beca</t>
        </r>
      </text>
    </comment>
    <comment ref="BO163" authorId="0" shapeId="0">
      <text>
        <r>
          <rPr>
            <sz val="10"/>
            <color indexed="81"/>
            <rFont val="Calibri"/>
            <family val="2"/>
            <scheme val="minor"/>
          </rPr>
          <t>Nº de participantes que han recibido la actuación de forma individual</t>
        </r>
      </text>
    </comment>
    <comment ref="BP163" authorId="0" shapeId="0">
      <text>
        <r>
          <rPr>
            <sz val="10"/>
            <color indexed="81"/>
            <rFont val="Calibri"/>
            <family val="2"/>
          </rPr>
          <t>Nº de participantes que han recibido formación en Desarrollo sostenible, respeto y cuidado del Medio Ambiente</t>
        </r>
      </text>
    </comment>
    <comment ref="BQ163" authorId="0" shapeId="0">
      <text>
        <r>
          <rPr>
            <sz val="10"/>
            <color indexed="81"/>
            <rFont val="Calibri"/>
            <family val="2"/>
          </rPr>
          <t>Nº de participantes que han iniciado el módulo</t>
        </r>
      </text>
    </comment>
    <comment ref="BR163" authorId="0" shapeId="0">
      <text>
        <r>
          <rPr>
            <sz val="10"/>
            <color indexed="81"/>
            <rFont val="Calibri"/>
            <family val="2"/>
            <scheme val="minor"/>
          </rPr>
          <t>Nº de participantes que han finalizado el módulo y, en caso en que proceda, tienen derecho a beca</t>
        </r>
      </text>
    </comment>
    <comment ref="BT163" authorId="0" shapeId="0">
      <text>
        <r>
          <rPr>
            <sz val="10"/>
            <color indexed="81"/>
            <rFont val="Calibri"/>
            <family val="2"/>
          </rPr>
          <t>Nº de participantes que han iniciado el módulo</t>
        </r>
      </text>
    </comment>
    <comment ref="BU163" authorId="0" shapeId="0">
      <text>
        <r>
          <rPr>
            <sz val="10"/>
            <color indexed="81"/>
            <rFont val="Calibri"/>
            <family val="2"/>
            <scheme val="minor"/>
          </rPr>
          <t>Nº de participantes que han finalizado el módulo y, en caso en que proceda, tienen derecho a beca</t>
        </r>
      </text>
    </comment>
    <comment ref="BW163" authorId="0" shapeId="0">
      <text>
        <r>
          <rPr>
            <sz val="10"/>
            <color indexed="81"/>
            <rFont val="Calibri"/>
            <family val="2"/>
          </rPr>
          <t>Nº de participantes que han iniciado el módulo</t>
        </r>
      </text>
    </comment>
    <comment ref="BX163" authorId="0" shapeId="0">
      <text>
        <r>
          <rPr>
            <sz val="10"/>
            <color indexed="81"/>
            <rFont val="Calibri"/>
            <family val="2"/>
            <scheme val="minor"/>
          </rPr>
          <t>Nº de participantes que han finalizado el módulo y, en caso en que proceda, tienen derecho a beca</t>
        </r>
      </text>
    </comment>
    <comment ref="BZ163" authorId="0" shapeId="0">
      <text>
        <r>
          <rPr>
            <sz val="10"/>
            <color indexed="81"/>
            <rFont val="Calibri"/>
            <family val="2"/>
          </rPr>
          <t>Nº de participantes que han iniciado el módulo</t>
        </r>
      </text>
    </comment>
    <comment ref="CA163" authorId="0" shapeId="0">
      <text>
        <r>
          <rPr>
            <sz val="10"/>
            <color indexed="81"/>
            <rFont val="Calibri"/>
            <family val="2"/>
            <scheme val="minor"/>
          </rPr>
          <t>Nº de participantes que han finalizado el módulo y, en caso en que proceda, tienen derecho a beca</t>
        </r>
      </text>
    </comment>
    <comment ref="CC163" authorId="0" shapeId="0">
      <text>
        <r>
          <rPr>
            <sz val="10"/>
            <color indexed="81"/>
            <rFont val="Calibri"/>
            <family val="2"/>
          </rPr>
          <t>Nº de participantes que han iniciado el módulo</t>
        </r>
      </text>
    </comment>
    <comment ref="CD163" authorId="0" shapeId="0">
      <text>
        <r>
          <rPr>
            <sz val="10"/>
            <color indexed="81"/>
            <rFont val="Calibri"/>
            <family val="2"/>
            <scheme val="minor"/>
          </rPr>
          <t>Nº de participantes que han finalizado el módulo y, en caso en que proceda, tienen derecho a beca</t>
        </r>
      </text>
    </comment>
    <comment ref="CF163" authorId="0" shapeId="0">
      <text>
        <r>
          <rPr>
            <sz val="10"/>
            <color indexed="81"/>
            <rFont val="Calibri"/>
            <family val="2"/>
          </rPr>
          <t>Nº de participantes que han iniciado el módulo</t>
        </r>
      </text>
    </comment>
    <comment ref="CG163" authorId="0" shapeId="0">
      <text>
        <r>
          <rPr>
            <sz val="10"/>
            <color indexed="81"/>
            <rFont val="Calibri"/>
            <family val="2"/>
            <scheme val="minor"/>
          </rPr>
          <t>Nº de participantes que han finalizado el módulo y, en caso en que proceda, tienen derecho a beca</t>
        </r>
      </text>
    </comment>
    <comment ref="CI163" authorId="0" shapeId="0">
      <text>
        <r>
          <rPr>
            <sz val="10"/>
            <color indexed="81"/>
            <rFont val="Calibri"/>
            <family val="2"/>
            <scheme val="minor"/>
          </rPr>
          <t>Nº de participantes que han recibido la actuación de forma individual</t>
        </r>
      </text>
    </comment>
    <comment ref="CJ163" authorId="0" shapeId="0">
      <text>
        <r>
          <rPr>
            <sz val="10"/>
            <color indexed="81"/>
            <rFont val="Calibri"/>
            <family val="2"/>
          </rPr>
          <t>Nº de participantes que han recibido actuaciones innovadoras</t>
        </r>
      </text>
    </comment>
    <comment ref="CL163" authorId="0" shapeId="0">
      <text>
        <r>
          <rPr>
            <sz val="10"/>
            <color indexed="81"/>
            <rFont val="Calibri"/>
            <family val="2"/>
            <scheme val="minor"/>
          </rPr>
          <t>Nº de personas que han completado el Área Complementaria</t>
        </r>
      </text>
    </comment>
    <comment ref="AT165" authorId="0" shapeId="0">
      <text>
        <r>
          <rPr>
            <sz val="10"/>
            <color indexed="81"/>
            <rFont val="Calibri"/>
            <family val="2"/>
            <scheme val="minor"/>
          </rPr>
          <t>Nº personas participantes que reciben la formación en Igualdad de Género y No Discriminación  de forma grupal</t>
        </r>
      </text>
    </comment>
  </commentList>
</comments>
</file>

<file path=xl/comments4.xml><?xml version="1.0" encoding="utf-8"?>
<comments xmlns="http://schemas.openxmlformats.org/spreadsheetml/2006/main">
  <authors>
    <author>BLANCO BAÑOS, GEMA</author>
  </authors>
  <commentList>
    <comment ref="P8" authorId="0" shapeId="0">
      <text>
        <r>
          <rPr>
            <sz val="9"/>
            <color indexed="81"/>
            <rFont val="Calibri"/>
            <family val="2"/>
            <scheme val="minor"/>
          </rPr>
          <t xml:space="preserve">Se considerará participante si haya permanecido en el proyecto menos de </t>
        </r>
        <r>
          <rPr>
            <b/>
            <sz val="9"/>
            <color indexed="81"/>
            <rFont val="Calibri"/>
            <family val="2"/>
            <scheme val="minor"/>
          </rPr>
          <t>un mes y haya realizado al</t>
        </r>
        <r>
          <rPr>
            <sz val="9"/>
            <color indexed="81"/>
            <rFont val="Calibri"/>
            <family val="2"/>
            <scheme val="minor"/>
          </rPr>
          <t xml:space="preserve"> </t>
        </r>
        <r>
          <rPr>
            <b/>
            <sz val="9"/>
            <color indexed="81"/>
            <rFont val="Calibri"/>
            <family val="2"/>
            <scheme val="minor"/>
          </rPr>
          <t>menos 12 horas totales del IIIA,</t>
        </r>
        <r>
          <rPr>
            <sz val="9"/>
            <color indexed="81"/>
            <rFont val="Calibri"/>
            <family val="2"/>
            <scheme val="minor"/>
          </rPr>
          <t xml:space="preserve"> y a aquella que haya permanecido </t>
        </r>
        <r>
          <rPr>
            <b/>
            <sz val="9"/>
            <color indexed="81"/>
            <rFont val="Calibri"/>
            <family val="2"/>
            <scheme val="minor"/>
          </rPr>
          <t xml:space="preserve">más de un mes e inferior a dos meses, </t>
        </r>
        <r>
          <rPr>
            <sz val="9"/>
            <color indexed="81"/>
            <rFont val="Calibri"/>
            <family val="2"/>
            <scheme val="minor"/>
          </rPr>
          <t xml:space="preserve">cuando haya realizado </t>
        </r>
        <r>
          <rPr>
            <b/>
            <sz val="9"/>
            <color indexed="81"/>
            <rFont val="Calibri"/>
            <family val="2"/>
            <scheme val="minor"/>
          </rPr>
          <t>al menos 24 horas totales del IIIA.</t>
        </r>
        <r>
          <rPr>
            <sz val="9"/>
            <color indexed="81"/>
            <rFont val="Calibri"/>
            <family val="2"/>
            <scheme val="minor"/>
          </rPr>
          <t xml:space="preserve">
Asimismo, conforme al artículo 8.3 de la Resolución de la Convocatoria, </t>
        </r>
        <r>
          <rPr>
            <b/>
            <sz val="9"/>
            <color indexed="81"/>
            <rFont val="Calibri"/>
            <family val="2"/>
            <scheme val="minor"/>
          </rPr>
          <t>una vez superadas las horas exigidas en las tres Áreas del Itinerario tras seis meses de realización,</t>
        </r>
        <r>
          <rPr>
            <sz val="9"/>
            <color indexed="81"/>
            <rFont val="Calibri"/>
            <family val="2"/>
            <scheme val="minor"/>
          </rPr>
          <t xml:space="preserve"> las horas efectuadas </t>
        </r>
        <r>
          <rPr>
            <b/>
            <sz val="9"/>
            <color indexed="81"/>
            <rFont val="Calibri"/>
            <family val="2"/>
            <scheme val="minor"/>
          </rPr>
          <t>podrán computarse en una, dos o las tres Áreas.</t>
        </r>
      </text>
    </comment>
    <comment ref="AA9" authorId="0" shapeId="0">
      <text>
        <r>
          <rPr>
            <b/>
            <sz val="11"/>
            <color indexed="81"/>
            <rFont val="Calibri"/>
            <family val="2"/>
            <scheme val="minor"/>
          </rPr>
          <t>El porcentaje de personas participantes a las que se le aplique esta condición 
deberá ser inferior al 25%.</t>
        </r>
      </text>
    </comment>
  </commentList>
</comments>
</file>

<file path=xl/sharedStrings.xml><?xml version="1.0" encoding="utf-8"?>
<sst xmlns="http://schemas.openxmlformats.org/spreadsheetml/2006/main" count="429" uniqueCount="166">
  <si>
    <t>ATENCIÓN SOCIAL INTEGRAL</t>
  </si>
  <si>
    <t>APELLIDOS</t>
  </si>
  <si>
    <t>NOMBRE</t>
  </si>
  <si>
    <t>DNI/NIE</t>
  </si>
  <si>
    <t>FORMACIÓN COMPLEMENTARIA</t>
  </si>
  <si>
    <t>INDIVIDUAL
(HORAS)</t>
  </si>
  <si>
    <t>GRUPAL
(HORAS)</t>
  </si>
  <si>
    <t>FECHA INCORPORACIÓN</t>
  </si>
  <si>
    <t>TOTAL
(HORAS)</t>
  </si>
  <si>
    <t>"ACTUACIÓN 1"</t>
  </si>
  <si>
    <t>ACTUACIONES ESPECÍFICAS DE LA ENTIDAD</t>
  </si>
  <si>
    <t>"ACTUACIÓN 2"</t>
  </si>
  <si>
    <t>"ACTUACIÓN 3"</t>
  </si>
  <si>
    <t>"ACTUACIÓN 4"</t>
  </si>
  <si>
    <t>"ACTUACIÓN 5"</t>
  </si>
  <si>
    <t>"ACTUACIÓN 6"</t>
  </si>
  <si>
    <t>"ACTUACIÓN 7"</t>
  </si>
  <si>
    <t>"ACTUACIÓN 8"</t>
  </si>
  <si>
    <t>"ACTUACIÓN 9"</t>
  </si>
  <si>
    <t>"ACTUACIÓN 10"</t>
  </si>
  <si>
    <t>DE CONTINUIDAD/
NUEVA INCORPORACIÓN</t>
  </si>
  <si>
    <t>ENTIDAD</t>
  </si>
  <si>
    <t>EXPEDIENTE</t>
  </si>
  <si>
    <t>FECHA DE SALIDA</t>
  </si>
  <si>
    <t>CÓDIGO 19</t>
  </si>
  <si>
    <t>DE CONTINUIDAD</t>
  </si>
  <si>
    <t>NUEVA INCORPORACIÓN</t>
  </si>
  <si>
    <t>HORAS NECESARIAS</t>
  </si>
  <si>
    <t>HORAS REALIZADAS</t>
  </si>
  <si>
    <t>ÁMBITO SOCIOLABORAL</t>
  </si>
  <si>
    <t>ÁMBITO PRELABORAL</t>
  </si>
  <si>
    <t>ORIENTACIÓN LABORAL</t>
  </si>
  <si>
    <t>SEGUIMIENTO EN LA FASE DE EMPLEO</t>
  </si>
  <si>
    <t>ACTIVIDADES DE ACTIVACIÓN</t>
  </si>
  <si>
    <t>FORMACIÓN EN COMPETENCIAS BÁSICAS DE LECTOESCRITURA Y/O MATEMÁTICAS</t>
  </si>
  <si>
    <t>ACTUACIONES INNOVADORAS</t>
  </si>
  <si>
    <t>TOTAL ÁREAS SUPERADAS</t>
  </si>
  <si>
    <t>TOTAL HORAS
 ÁMBITO PRELABORAL</t>
  </si>
  <si>
    <t>TOTAL HORAS
ÁMBITO SOCIOLABORAL</t>
  </si>
  <si>
    <t>FORMACIÓN EN IGUALDAD DE GÉNERO Y NO DISCRIMINACIÓN</t>
  </si>
  <si>
    <t>DESARROLLO SOSTENIBLE, RESPETO Y CUIDADO DEL MEDIO AMBIENTE</t>
  </si>
  <si>
    <t>AYUDAS Y PRESTACIONES</t>
  </si>
  <si>
    <t>RBI/APIPS</t>
  </si>
  <si>
    <t>OTRAS</t>
  </si>
  <si>
    <t>IMV</t>
  </si>
  <si>
    <t>TOTAL HORAS
 ÁMBITO FORMACIÓN PROFESIONAL</t>
  </si>
  <si>
    <t>HORAS RECIBIDAS</t>
  </si>
  <si>
    <t>FINALIZA MÓDULO</t>
  </si>
  <si>
    <t>TOTAL MÓDULOS</t>
  </si>
  <si>
    <t>APIS</t>
  </si>
  <si>
    <t>HORAS NECESARIAS SIN REDONDEO</t>
  </si>
  <si>
    <t>RESULTADOS</t>
  </si>
  <si>
    <t>TOTAL HORAS
 ÁMBITO COMBINADO</t>
  </si>
  <si>
    <t>Nº de personas participantes que han realizado al menos un módulo</t>
  </si>
  <si>
    <t>ÁMBITO COMBINADO</t>
  </si>
  <si>
    <t>FIN SUSPENSIÓN
PERIODO 1</t>
  </si>
  <si>
    <t>INICIO SUSPENSIÓN
PERIODO 2</t>
  </si>
  <si>
    <t>FIN SUSPENSIÓN
PERIODO 2</t>
  </si>
  <si>
    <t>CAUSAS SUSPENSIÓN</t>
  </si>
  <si>
    <t>INICIO SUSPENSIÓN
PERIODO 1</t>
  </si>
  <si>
    <t>ACTIVACIÓN PARA LA PARTICIPACIÓN EN IIIA</t>
  </si>
  <si>
    <t>TIEMPO SUSPENSIÓN</t>
  </si>
  <si>
    <t>ÁREA DE MEJORA COMPETENCIAL</t>
  </si>
  <si>
    <t>ÁREA COMPLEMENTARIA</t>
  </si>
  <si>
    <r>
      <t xml:space="preserve">La herramienta RAPP se configura en </t>
    </r>
    <r>
      <rPr>
        <b/>
        <sz val="11"/>
        <color theme="1"/>
        <rFont val="Calibri"/>
        <family val="2"/>
        <scheme val="minor"/>
      </rPr>
      <t>cinco pestañas.</t>
    </r>
    <r>
      <rPr>
        <sz val="11"/>
        <color theme="1"/>
        <rFont val="Calibri"/>
        <family val="2"/>
        <scheme val="minor"/>
      </rPr>
      <t xml:space="preserve">
</t>
    </r>
  </si>
  <si>
    <t>PROGRAMA 1: Activación de la empleabilidad de personas en situación de vulnerabilidad social</t>
  </si>
  <si>
    <t>PROYECTO</t>
  </si>
  <si>
    <t>2180: Subvenciones, cofinanciadas por el Fondo Social Europeo Plus, dirigidas a Entidades del Tercer Sector para el desarrollo de Programas de activación de la empleabilidad de personas en situación de vulnerabilidad social</t>
  </si>
  <si>
    <t>ÁREA DE ACOMPAÑAMIENTO INTEGRAL TÉCNICO</t>
  </si>
  <si>
    <t>TOTAL HORAS ÁREA DE ACOMPAÑAMIENTO INTEGRAL TÉCNICO</t>
  </si>
  <si>
    <t>ÁMBITO DE FORMACIÓN PROFESIONAL PARA EL EMPLEO</t>
  </si>
  <si>
    <t>"MÓDULO 1"</t>
  </si>
  <si>
    <t>HORAS</t>
  </si>
  <si>
    <t>"MÓDULO 2"</t>
  </si>
  <si>
    <t>"MÓDULO 3"</t>
  </si>
  <si>
    <t>"MÓDULO 4"</t>
  </si>
  <si>
    <t>"MÓDULO 5"</t>
  </si>
  <si>
    <r>
      <t>"MÓDULO 2"
(</t>
    </r>
    <r>
      <rPr>
        <b/>
        <sz val="10"/>
        <color rgb="FFFF0000"/>
        <rFont val="Calibri"/>
        <family val="2"/>
        <scheme val="minor"/>
      </rPr>
      <t xml:space="preserve">XX </t>
    </r>
    <r>
      <rPr>
        <b/>
        <sz val="10"/>
        <color theme="1"/>
        <rFont val="Calibri"/>
        <family val="2"/>
        <scheme val="minor"/>
      </rPr>
      <t>HORAS)</t>
    </r>
  </si>
  <si>
    <r>
      <t>"MÓDULO 3"
(</t>
    </r>
    <r>
      <rPr>
        <b/>
        <sz val="10"/>
        <color rgb="FFFF0000"/>
        <rFont val="Calibri"/>
        <family val="2"/>
        <scheme val="minor"/>
      </rPr>
      <t xml:space="preserve">XX </t>
    </r>
    <r>
      <rPr>
        <b/>
        <sz val="10"/>
        <color theme="1"/>
        <rFont val="Calibri"/>
        <family val="2"/>
        <scheme val="minor"/>
      </rPr>
      <t>HORAS)</t>
    </r>
  </si>
  <si>
    <r>
      <t>"MÓDULO 4"
(</t>
    </r>
    <r>
      <rPr>
        <b/>
        <sz val="10"/>
        <color rgb="FFFF0000"/>
        <rFont val="Calibri"/>
        <family val="2"/>
        <scheme val="minor"/>
      </rPr>
      <t>XX</t>
    </r>
    <r>
      <rPr>
        <b/>
        <sz val="10"/>
        <color theme="1"/>
        <rFont val="Calibri"/>
        <family val="2"/>
        <scheme val="minor"/>
      </rPr>
      <t xml:space="preserve"> HORAS)</t>
    </r>
  </si>
  <si>
    <r>
      <t>"MÓDULO 5"
(</t>
    </r>
    <r>
      <rPr>
        <b/>
        <sz val="10"/>
        <color rgb="FFFF0000"/>
        <rFont val="Calibri"/>
        <family val="2"/>
        <scheme val="minor"/>
      </rPr>
      <t>XX</t>
    </r>
    <r>
      <rPr>
        <b/>
        <sz val="10"/>
        <color theme="1"/>
        <rFont val="Calibri"/>
        <family val="2"/>
        <scheme val="minor"/>
      </rPr>
      <t xml:space="preserve"> HORAS)</t>
    </r>
  </si>
  <si>
    <r>
      <t>"MÓDULO 6"
(</t>
    </r>
    <r>
      <rPr>
        <b/>
        <sz val="10"/>
        <color rgb="FFFF0000"/>
        <rFont val="Calibri"/>
        <family val="2"/>
        <scheme val="minor"/>
      </rPr>
      <t xml:space="preserve">XX </t>
    </r>
    <r>
      <rPr>
        <b/>
        <sz val="10"/>
        <color theme="1"/>
        <rFont val="Calibri"/>
        <family val="2"/>
        <scheme val="minor"/>
      </rPr>
      <t>HORAS)</t>
    </r>
  </si>
  <si>
    <r>
      <t>"MÓDULO 7"
(</t>
    </r>
    <r>
      <rPr>
        <b/>
        <sz val="10"/>
        <color rgb="FFFF0000"/>
        <rFont val="Calibri"/>
        <family val="2"/>
        <scheme val="minor"/>
      </rPr>
      <t xml:space="preserve">XX </t>
    </r>
    <r>
      <rPr>
        <b/>
        <sz val="10"/>
        <color theme="1"/>
        <rFont val="Calibri"/>
        <family val="2"/>
        <scheme val="minor"/>
      </rPr>
      <t>HORAS)</t>
    </r>
  </si>
  <si>
    <t>TOTAL MESES REDONDEO</t>
  </si>
  <si>
    <t>TOTAL HORAS ÁREA COMPETENCIAL</t>
  </si>
  <si>
    <r>
      <rPr>
        <b/>
        <sz val="12"/>
        <color theme="1"/>
        <rFont val="Calibri"/>
        <family val="2"/>
        <scheme val="minor"/>
      </rPr>
      <t>ANEXO 14</t>
    </r>
    <r>
      <rPr>
        <b/>
        <u/>
        <sz val="12"/>
        <color theme="1"/>
        <rFont val="Calibri"/>
        <family val="2"/>
        <scheme val="minor"/>
      </rPr>
      <t xml:space="preserve">
REGISTRO DE ACTUACIONES DEL PROYECTO Y PARTICIPANTES</t>
    </r>
  </si>
  <si>
    <r>
      <t>"NOMBRE ACTUACIÓN"
(</t>
    </r>
    <r>
      <rPr>
        <b/>
        <sz val="10"/>
        <color rgb="FFFF0000"/>
        <rFont val="Calibri"/>
        <family val="2"/>
        <scheme val="minor"/>
      </rPr>
      <t xml:space="preserve">XX </t>
    </r>
    <r>
      <rPr>
        <b/>
        <sz val="10"/>
        <color theme="1"/>
        <rFont val="Calibri"/>
        <family val="2"/>
        <scheme val="minor"/>
      </rPr>
      <t>HORAS)</t>
    </r>
  </si>
  <si>
    <t xml:space="preserve"> </t>
  </si>
  <si>
    <t>TOTAL HORAS ÁREA COMPLEMENTARIA</t>
  </si>
  <si>
    <t>MESES SIN REDONDEO SIN SUSPENSIÓN</t>
  </si>
  <si>
    <t>REDONDEO</t>
  </si>
  <si>
    <t>DIFERENCIA HORAS NECESARIAS Y REALIZADAS</t>
  </si>
  <si>
    <t>Redondeo 1 Y 2 MESES</t>
  </si>
  <si>
    <r>
      <t xml:space="preserve">1. Cumplimentar los </t>
    </r>
    <r>
      <rPr>
        <b/>
        <sz val="11"/>
        <color indexed="8"/>
        <rFont val="Calibri"/>
        <family val="2"/>
      </rPr>
      <t>DATOS</t>
    </r>
    <r>
      <rPr>
        <sz val="11"/>
        <color indexed="8"/>
        <rFont val="Calibri"/>
        <family val="2"/>
      </rPr>
      <t xml:space="preserve"> del proyecto:
</t>
    </r>
    <r>
      <rPr>
        <i/>
        <sz val="11"/>
        <color indexed="8"/>
        <rFont val="Calibri"/>
        <family val="2"/>
      </rPr>
      <t xml:space="preserve">
</t>
    </r>
  </si>
  <si>
    <t>Finalmente, se recogen unas columnas de libre configuración para que la Entidad pueda registrar lo que considere oportuno.</t>
  </si>
  <si>
    <t>HORAS RECUPERADAS</t>
  </si>
  <si>
    <t>GRUPAL (HORAS)</t>
  </si>
  <si>
    <t>TOTAL (HORAS)</t>
  </si>
  <si>
    <t>PERSONAS ATENDIDAS</t>
  </si>
  <si>
    <t>ANEXO 14
REGISTRO DE ACTUACIONES DEL PROYECTO Y PARTICIPANTES</t>
  </si>
  <si>
    <t>% CORRECTOR ÁREA MEJORA COMPETENCIAL</t>
  </si>
  <si>
    <t>% CORRECTOR ÁREA ACOMPAÑAMIENTO INTEGRAL TÉCNICO</t>
  </si>
  <si>
    <t>% CORRECTOR ÁREA COMPLEMENTARIA</t>
  </si>
  <si>
    <r>
      <t xml:space="preserve">
</t>
    </r>
    <r>
      <rPr>
        <b/>
        <sz val="12"/>
        <color theme="1"/>
        <rFont val="Calibri"/>
        <family val="2"/>
        <scheme val="minor"/>
      </rPr>
      <t>ANEXO 14</t>
    </r>
    <r>
      <rPr>
        <b/>
        <u/>
        <sz val="12"/>
        <color theme="1"/>
        <rFont val="Calibri"/>
        <family val="2"/>
        <scheme val="minor"/>
      </rPr>
      <t xml:space="preserve">
REGISTRO DE ACTUACIONES DEL PROYECTO Y PARTICIPANTES</t>
    </r>
  </si>
  <si>
    <t>MENOS DE 1 MES Y FINALIZA IIIA</t>
  </si>
  <si>
    <t>1 A 2 MESES Y FINALIZA IIIA</t>
  </si>
  <si>
    <t>% CONSECUCIÓN ÁREA</t>
  </si>
  <si>
    <t>PERSONAS NO CONSIDERADAS PARTICIPANTES DEL PROYECTO</t>
  </si>
  <si>
    <t>TOTAL MESES SIN REDONDEO</t>
  </si>
  <si>
    <t>FASE</t>
  </si>
  <si>
    <t>Nº</t>
  </si>
  <si>
    <t>DATOS DE LA PERSONA PARTICIPANTE</t>
  </si>
  <si>
    <t>SEDE DE ATENCIÓN</t>
  </si>
  <si>
    <t>DATOS PERSONA PARTICIPANTE</t>
  </si>
  <si>
    <t>PERSONAS PARTICIPANTES</t>
  </si>
  <si>
    <r>
      <t>"MÓDULO 10"
(</t>
    </r>
    <r>
      <rPr>
        <b/>
        <sz val="10"/>
        <color rgb="FFFF0000"/>
        <rFont val="Calibri"/>
        <family val="2"/>
        <scheme val="minor"/>
      </rPr>
      <t xml:space="preserve">XX </t>
    </r>
    <r>
      <rPr>
        <b/>
        <sz val="10"/>
        <color theme="1"/>
        <rFont val="Calibri"/>
        <family val="2"/>
        <scheme val="minor"/>
      </rPr>
      <t>HORAS)</t>
    </r>
  </si>
  <si>
    <r>
      <t>"MÓDULO 9"
(</t>
    </r>
    <r>
      <rPr>
        <b/>
        <sz val="10"/>
        <color rgb="FFFF0000"/>
        <rFont val="Calibri"/>
        <family val="2"/>
        <scheme val="minor"/>
      </rPr>
      <t xml:space="preserve">XX </t>
    </r>
    <r>
      <rPr>
        <b/>
        <sz val="10"/>
        <color theme="1"/>
        <rFont val="Calibri"/>
        <family val="2"/>
        <scheme val="minor"/>
      </rPr>
      <t>HORAS)</t>
    </r>
  </si>
  <si>
    <r>
      <t>"MÓDULO 8"
(</t>
    </r>
    <r>
      <rPr>
        <b/>
        <sz val="10"/>
        <color rgb="FFFF0000"/>
        <rFont val="Calibri"/>
        <family val="2"/>
        <scheme val="minor"/>
      </rPr>
      <t xml:space="preserve">XX </t>
    </r>
    <r>
      <rPr>
        <b/>
        <sz val="10"/>
        <color theme="1"/>
        <rFont val="Calibri"/>
        <family val="2"/>
        <scheme val="minor"/>
      </rPr>
      <t>HORAS)</t>
    </r>
  </si>
  <si>
    <t>SEXO</t>
  </si>
  <si>
    <t>MUJERES</t>
  </si>
  <si>
    <t>HOMBRES</t>
  </si>
  <si>
    <t>TOTAL</t>
  </si>
  <si>
    <t>PARTICIPANTE</t>
  </si>
  <si>
    <r>
      <t xml:space="preserve">En el ámbito de </t>
    </r>
    <r>
      <rPr>
        <b/>
        <sz val="11"/>
        <color theme="1"/>
        <rFont val="Calibri"/>
        <family val="2"/>
        <scheme val="minor"/>
      </rPr>
      <t xml:space="preserve">Formación para el Empleo </t>
    </r>
    <r>
      <rPr>
        <sz val="11"/>
        <color theme="1"/>
        <rFont val="Calibri"/>
        <family val="2"/>
        <scheme val="minor"/>
      </rPr>
      <t xml:space="preserve">indicar el nombre del módulo y su duración. (IMPORTANTE: Una vez cumplimentadas las horas realizadas por la persona participante, se seleccionará la opción correcta de la lista desplegable “SI” o “NO”, si la persona ha finalizado o no el módulo):
Ejemplo de cumplimentación:
</t>
    </r>
  </si>
  <si>
    <r>
      <t>1. En el</t>
    </r>
    <r>
      <rPr>
        <sz val="11"/>
        <color theme="7" tint="0.39997558519241921"/>
        <rFont val="Calibri"/>
        <family val="2"/>
        <scheme val="minor"/>
      </rPr>
      <t xml:space="preserve"> </t>
    </r>
    <r>
      <rPr>
        <b/>
        <sz val="11"/>
        <color theme="7" tint="0.39997558519241921"/>
        <rFont val="Calibri"/>
        <family val="2"/>
        <scheme val="minor"/>
      </rPr>
      <t>ÁREA COMPLEMENTARIA</t>
    </r>
    <r>
      <rPr>
        <sz val="11"/>
        <color theme="7" tint="0.39997558519241921"/>
        <rFont val="Calibri"/>
        <family val="2"/>
        <scheme val="minor"/>
      </rPr>
      <t>,</t>
    </r>
    <r>
      <rPr>
        <sz val="11"/>
        <color theme="1"/>
        <rFont val="Calibri"/>
        <family val="2"/>
        <scheme val="minor"/>
      </rPr>
      <t xml:space="preserve"> en los casos en que</t>
    </r>
    <r>
      <rPr>
        <b/>
        <sz val="11"/>
        <color theme="1"/>
        <rFont val="Calibri"/>
        <family val="2"/>
        <scheme val="minor"/>
      </rPr>
      <t xml:space="preserve"> la actuación no sea becada,</t>
    </r>
    <r>
      <rPr>
        <sz val="11"/>
        <color theme="1"/>
        <rFont val="Calibri"/>
        <family val="2"/>
        <scheme val="minor"/>
      </rPr>
      <t xml:space="preserve"> se deberán introducir su </t>
    </r>
    <r>
      <rPr>
        <b/>
        <sz val="11"/>
        <color theme="1"/>
        <rFont val="Calibri"/>
        <family val="2"/>
        <scheme val="minor"/>
      </rPr>
      <t>nombre y duración y cumplimentar las horas que han recibido las personas participantes</t>
    </r>
    <r>
      <rPr>
        <sz val="11"/>
        <color theme="1"/>
        <rFont val="Calibri"/>
        <family val="2"/>
        <scheme val="minor"/>
      </rPr>
      <t xml:space="preserve"> en cada una de las actuaciones. 
</t>
    </r>
    <r>
      <rPr>
        <u/>
        <sz val="11"/>
        <color theme="1"/>
        <rFont val="Calibri"/>
        <family val="2"/>
        <scheme val="minor"/>
      </rPr>
      <t>Ejemplo de cumplimentación:</t>
    </r>
    <r>
      <rPr>
        <sz val="11"/>
        <color theme="1"/>
        <rFont val="Calibri"/>
        <family val="2"/>
        <scheme val="minor"/>
      </rPr>
      <t xml:space="preserve">
</t>
    </r>
  </si>
  <si>
    <t>Media de horas por persona participante</t>
  </si>
  <si>
    <t>MESES EN EL PROYECTO</t>
  </si>
  <si>
    <t>PEMI/PGJI</t>
  </si>
  <si>
    <t>ÁREA MEJORA COMPETENCIAL</t>
  </si>
  <si>
    <t>ÁREA ACOMPAÑAMIENTO INTEGRAL TÉCNICO</t>
  </si>
  <si>
    <t>%</t>
  </si>
  <si>
    <t>COMPLETA</t>
  </si>
  <si>
    <t>PARTICIPANTES QUE APLICA % CORRECTOR</t>
  </si>
  <si>
    <t>Tiempo superior a un mes e inferior a dos meses y no han realizado las 24 horas</t>
  </si>
  <si>
    <t>Tiempo inferior a un mes y no han realizado las 12 horas</t>
  </si>
  <si>
    <t>AL MENOS 25 PERSONAS PARTICIPANTES DEBEN HABER REALIZADO UNO DE LOS MÓDULOS DE LA FORMACIÓN PROFESIONAL PARA EL EMPLEO, ENTRE LOS QUE SE INCLUYE LOS MÓDULOS DE PRÁCTICAS</t>
  </si>
  <si>
    <r>
      <t xml:space="preserve">En las COLUMNAS G-H, indicar si la persona participante es de </t>
    </r>
    <r>
      <rPr>
        <b/>
        <sz val="11"/>
        <color indexed="8"/>
        <rFont val="Calibri"/>
        <family val="2"/>
      </rPr>
      <t>NUEVA INCORPORACIÓN</t>
    </r>
    <r>
      <rPr>
        <sz val="11"/>
        <color theme="1"/>
        <rFont val="Calibri"/>
        <family val="2"/>
        <scheme val="minor"/>
      </rPr>
      <t xml:space="preserve"> o de </t>
    </r>
    <r>
      <rPr>
        <b/>
        <sz val="11"/>
        <color indexed="8"/>
        <rFont val="Calibri"/>
        <family val="2"/>
      </rPr>
      <t>CONTINUIDAD,</t>
    </r>
    <r>
      <rPr>
        <sz val="11"/>
        <color theme="1"/>
        <rFont val="Calibri"/>
        <family val="2"/>
        <scheme val="minor"/>
      </rPr>
      <t xml:space="preserve"> seleccionando la opción correspondiente de la lista desplegable.</t>
    </r>
  </si>
  <si>
    <r>
      <rPr>
        <sz val="11"/>
        <color theme="1"/>
        <rFont val="Wingdings"/>
        <charset val="2"/>
      </rPr>
      <t>ð</t>
    </r>
    <r>
      <rPr>
        <sz val="11"/>
        <color theme="1"/>
        <rFont val="Calibri"/>
        <family val="2"/>
        <scheme val="minor"/>
      </rPr>
      <t xml:space="preserve"> En la COLUMNA M, indicar la FECHA DE INCORPORACIÓN al proyecto de la persona participante. Indicar con formato fecha dd/mm/aaaa.</t>
    </r>
  </si>
  <si>
    <r>
      <rPr>
        <sz val="11"/>
        <rFont val="Wingdings"/>
        <charset val="2"/>
      </rPr>
      <t>ð</t>
    </r>
    <r>
      <rPr>
        <sz val="8.8000000000000007"/>
        <rFont val="Calibri"/>
        <family val="2"/>
      </rPr>
      <t xml:space="preserve"> </t>
    </r>
    <r>
      <rPr>
        <sz val="11"/>
        <rFont val="Calibri"/>
        <family val="2"/>
      </rPr>
      <t>En las COLUMNAS N-R, se reservan espacios para registrar, en su caso, posibles PERIODOS DE SUSPENSIÓN del IIIA del participante en el proyecto, según se recoge en el artículo 8 punto 3.3 de la Resolución de Convocatoria.</t>
    </r>
  </si>
  <si>
    <r>
      <rPr>
        <sz val="11"/>
        <rFont val="Wingdings"/>
        <charset val="2"/>
      </rPr>
      <t>ð</t>
    </r>
    <r>
      <rPr>
        <sz val="11"/>
        <rFont val="Calibri"/>
        <family val="2"/>
      </rPr>
      <t xml:space="preserve"> En la COLUMNA S, indicar la FECHA DE SALIDA del proyecto de la persona participante. Indicar con formato fecha dd/mm/aaaa.
</t>
    </r>
    <r>
      <rPr>
        <sz val="11"/>
        <rFont val="Wingdings"/>
        <charset val="2"/>
      </rPr>
      <t>ð</t>
    </r>
    <r>
      <rPr>
        <sz val="11"/>
        <rFont val="Calibri"/>
        <family val="2"/>
      </rPr>
      <t xml:space="preserve"> Los MESES de permanencia en el Proyecto, se calcularán de forma automática en la COLUMNA Y.</t>
    </r>
  </si>
  <si>
    <r>
      <t>1. E</t>
    </r>
    <r>
      <rPr>
        <sz val="11"/>
        <rFont val="Calibri"/>
        <family val="2"/>
        <scheme val="minor"/>
      </rPr>
      <t>n el</t>
    </r>
    <r>
      <rPr>
        <b/>
        <sz val="11"/>
        <rFont val="Calibri"/>
        <family val="2"/>
        <scheme val="minor"/>
      </rPr>
      <t xml:space="preserve"> ÁREA DE ACOMPAÑAMIENTO INTEGRAL TÉCNICO</t>
    </r>
    <r>
      <rPr>
        <sz val="11"/>
        <rFont val="Calibri"/>
        <family val="2"/>
        <scheme val="minor"/>
      </rPr>
      <t xml:space="preserve"> se deberán introducir las horas que ha recibido el o la participante en cada una de las actuaciones (ACTIVACIÓN PARA LA PARTICIPACIÓN DEL ITINERARIO, ATENCIÓN SOCIAL INTEGRAL, ORIENTACIÓN LABORAL Y/O SEGUIMIENTO DE LA FASE DE EMPLEO), de acuerdo con lo establecido en el artículo 8.5 de la Resolución de Convocatoria.
</t>
    </r>
    <r>
      <rPr>
        <u/>
        <sz val="11"/>
        <rFont val="Calibri"/>
        <family val="2"/>
        <scheme val="minor"/>
      </rPr>
      <t xml:space="preserve">Ejemplo de cumplimentación:
</t>
    </r>
    <r>
      <rPr>
        <sz val="11"/>
        <color theme="1"/>
        <rFont val="Calibri"/>
        <family val="2"/>
        <scheme val="minor"/>
      </rPr>
      <t xml:space="preserve">
Al final del área, automáticamente se indicarán las horas necesarias, dependiendo del tiempo de permanencia de la persona en el Proyecto, y las horas que finalmente ha realizado, las cuáles se colorearán en verde cuando se haya cumplido la condición.</t>
    </r>
  </si>
  <si>
    <t>Pestaña reservada a la verificación automática del cumplimiento del IIIA por parte de cada persona participante. Permite confirmar si:</t>
  </si>
  <si>
    <r>
      <t xml:space="preserve">1. Ha </t>
    </r>
    <r>
      <rPr>
        <b/>
        <sz val="11"/>
        <rFont val="Calibri"/>
        <family val="2"/>
        <scheme val="minor"/>
      </rPr>
      <t xml:space="preserve">finalizado </t>
    </r>
    <r>
      <rPr>
        <sz val="11"/>
        <rFont val="Calibri"/>
        <family val="2"/>
        <scheme val="minor"/>
      </rPr>
      <t xml:space="preserve">cada una de las Áreas y el </t>
    </r>
    <r>
      <rPr>
        <b/>
        <sz val="11"/>
        <rFont val="Calibri"/>
        <family val="2"/>
        <scheme val="minor"/>
      </rPr>
      <t>número total de Áreas superadas.</t>
    </r>
    <r>
      <rPr>
        <sz val="11"/>
        <rFont val="Calibri"/>
        <family val="2"/>
        <scheme val="minor"/>
      </rPr>
      <t xml:space="preserve">
2. Las </t>
    </r>
    <r>
      <rPr>
        <b/>
        <sz val="11"/>
        <rFont val="Calibri"/>
        <family val="2"/>
        <scheme val="minor"/>
      </rPr>
      <t>horas totales necesarias y las efectivamente realizadas</t>
    </r>
    <r>
      <rPr>
        <sz val="11"/>
        <rFont val="Calibri"/>
        <family val="2"/>
        <scheme val="minor"/>
      </rPr>
      <t xml:space="preserve"> para completar el IIIA. De acuerdo con lo establecido en el artículo 8, punto 3.2, de la Resolución de la Convocatoria, para las personas participantes en un proyecto que hubiesen superado las horas requeridas en cada una de las tres Áreas, tras seis meses de realización del itinerario, las horas computadas a partir del séptimo mes, podrán ser ponderadas en una, dos o en las tres Áreas del Itinerario, o de forma combinada, según lo requieran sus características o circunstancias particulares. 
3. El </t>
    </r>
    <r>
      <rPr>
        <b/>
        <sz val="11"/>
        <rFont val="Calibri"/>
        <family val="2"/>
        <scheme val="minor"/>
      </rPr>
      <t>porcentaje de finalización del IIIA.</t>
    </r>
    <r>
      <rPr>
        <sz val="11"/>
        <rFont val="Calibri"/>
        <family val="2"/>
        <scheme val="minor"/>
      </rPr>
      <t xml:space="preserve">
4. Las personas participantes que han finalizado el IIIA tras aplicar el </t>
    </r>
    <r>
      <rPr>
        <b/>
        <sz val="11"/>
        <rFont val="Calibri"/>
        <family val="2"/>
        <scheme val="minor"/>
      </rPr>
      <t>coeficiente corrector de hasta el 25%</t>
    </r>
    <r>
      <rPr>
        <sz val="11"/>
        <rFont val="Calibri"/>
        <family val="2"/>
        <scheme val="minor"/>
      </rPr>
      <t xml:space="preserve"> de las horas determinadas en una, dos o en las tres Áreas que conforman el Itinerario, para un máximo del 25% de las personas participantes en el Proyecto (artículo 8 punto 3.1 de la Resolución de Convocatoria). No aplicable a las personas que permanecen por tiempo inferior a dos meses ni por tiempo superior a seis meses.
5. Las personas que han </t>
    </r>
    <r>
      <rPr>
        <b/>
        <sz val="11"/>
        <rFont val="Calibri"/>
        <family val="2"/>
        <scheme val="minor"/>
      </rPr>
      <t>finalizado el IIIA.</t>
    </r>
    <r>
      <rPr>
        <sz val="11"/>
        <rFont val="Calibri"/>
        <family val="2"/>
        <scheme val="minor"/>
      </rPr>
      <t xml:space="preserve"> En los casos en los que la persona haya permanecido en el proyecto por tiempo inferior a 1 mes, se considera participante, cuando haya realizado al menos 12 horas totales del IIIA. Y en los casos en los que la persona haya permanecido en el proyecto por tiempo superior a 1 mes e inferior a 2 meses, se considera participante, cuando haya realizado al menos 24 horas totales del IIIA.</t>
    </r>
  </si>
  <si>
    <r>
      <rPr>
        <b/>
        <sz val="14"/>
        <color theme="0"/>
        <rFont val="Calibri"/>
        <family val="2"/>
        <scheme val="minor"/>
      </rPr>
      <t>ÁREA DE MEJORA COMPETENCIAL DE LA PERSONA</t>
    </r>
    <r>
      <rPr>
        <b/>
        <sz val="12"/>
        <color theme="0"/>
        <rFont val="Calibri"/>
        <family val="2"/>
        <scheme val="minor"/>
      </rPr>
      <t xml:space="preserve">
(68 HORAS/12 MESES O LA REDUCCIÓN PROPORCIONAL DE LAS MISMAS SI LA DURACIÓN ES INFERIOR)</t>
    </r>
  </si>
  <si>
    <r>
      <t xml:space="preserve">ÁREA DE ACOMPAÑAMIENTO INTEGRAL TÉCNICO
</t>
    </r>
    <r>
      <rPr>
        <b/>
        <sz val="12"/>
        <color theme="0"/>
        <rFont val="Calibri"/>
        <family val="2"/>
        <scheme val="minor"/>
      </rPr>
      <t>(53 HORAS/12 MESES O LA REDUCCIÓN PROPORCIONAL DE LAS MISMAS SI LA DURACIÓN ES INFERIOR)</t>
    </r>
  </si>
  <si>
    <r>
      <rPr>
        <b/>
        <sz val="14"/>
        <color theme="0"/>
        <rFont val="Calibri"/>
        <family val="2"/>
        <scheme val="minor"/>
      </rPr>
      <t>ÁREA COMPLEMENTARIA</t>
    </r>
    <r>
      <rPr>
        <b/>
        <sz val="12"/>
        <color theme="0"/>
        <rFont val="Calibri"/>
        <family val="2"/>
        <scheme val="minor"/>
      </rPr>
      <t xml:space="preserve">
(40 HORAS/12 MESES O LA REDUCCIÓN PROPORCIONAL DE LAS MISMAS SI LA DURACIÓN ES INFERIOR)</t>
    </r>
  </si>
  <si>
    <r>
      <t>"NOMBRE ACTUACIÓN"
(</t>
    </r>
    <r>
      <rPr>
        <b/>
        <sz val="10"/>
        <color rgb="FFFF0000"/>
        <rFont val="Calibri"/>
        <family val="2"/>
        <scheme val="minor"/>
      </rPr>
      <t>XX</t>
    </r>
    <r>
      <rPr>
        <b/>
        <sz val="10"/>
        <color theme="1"/>
        <rFont val="Calibri"/>
        <family val="2"/>
        <scheme val="minor"/>
      </rPr>
      <t xml:space="preserve"> HORAS)</t>
    </r>
  </si>
  <si>
    <r>
      <t>"MÓDULO 1"
(</t>
    </r>
    <r>
      <rPr>
        <b/>
        <sz val="10"/>
        <color rgb="FFFF0000"/>
        <rFont val="Calibri"/>
        <family val="2"/>
        <scheme val="minor"/>
      </rPr>
      <t>XX</t>
    </r>
    <r>
      <rPr>
        <b/>
        <sz val="10"/>
        <color theme="1"/>
        <rFont val="Calibri"/>
        <family val="2"/>
        <scheme val="minor"/>
      </rPr>
      <t xml:space="preserve"> HORAS)</t>
    </r>
  </si>
  <si>
    <t>"NOMBRE ACTUACIÓN"</t>
  </si>
  <si>
    <r>
      <t xml:space="preserve">2. En la celda A9 seleccionar en el desplegable </t>
    </r>
    <r>
      <rPr>
        <b/>
        <sz val="11"/>
        <color indexed="8"/>
        <rFont val="Calibri"/>
        <family val="2"/>
      </rPr>
      <t>PEMI</t>
    </r>
    <r>
      <rPr>
        <sz val="11"/>
        <color indexed="8"/>
        <rFont val="Calibri"/>
        <family val="2"/>
      </rPr>
      <t xml:space="preserve"> o </t>
    </r>
    <r>
      <rPr>
        <b/>
        <sz val="11"/>
        <color indexed="8"/>
        <rFont val="Calibri"/>
        <family val="2"/>
      </rPr>
      <t>PGJI.</t>
    </r>
  </si>
  <si>
    <r>
      <t xml:space="preserve">4. En caso de proyecto comarcal o de dos terriorios, cumplimentar la </t>
    </r>
    <r>
      <rPr>
        <b/>
        <sz val="11"/>
        <color theme="1"/>
        <rFont val="Calibri"/>
        <family val="2"/>
        <scheme val="minor"/>
      </rPr>
      <t xml:space="preserve">SEDE DE ATENCIÓN </t>
    </r>
    <r>
      <rPr>
        <sz val="11"/>
        <color theme="1"/>
        <rFont val="Calibri"/>
        <family val="2"/>
        <scheme val="minor"/>
      </rPr>
      <t>de cada persona participante en la COLUMNA F.</t>
    </r>
  </si>
  <si>
    <r>
      <t>6. En la COLUMNA J, indicar en la lista desplegable “SI” las personas</t>
    </r>
    <r>
      <rPr>
        <b/>
        <sz val="11"/>
        <color theme="1"/>
        <rFont val="Calibri"/>
        <family val="2"/>
        <scheme val="minor"/>
      </rPr>
      <t xml:space="preserve"> BENEFICIARIAS de RBI o APIPS</t>
    </r>
    <r>
      <rPr>
        <sz val="11"/>
        <color theme="1"/>
        <rFont val="Calibri"/>
        <family val="2"/>
        <scheme val="minor"/>
      </rPr>
      <t xml:space="preserve"> y “NO” las que no lo sean. Así mismo, en la COLUMNA K-L se podrán introducir</t>
    </r>
    <r>
      <rPr>
        <b/>
        <sz val="11"/>
        <color theme="1"/>
        <rFont val="Calibri"/>
        <family val="2"/>
        <scheme val="minor"/>
      </rPr>
      <t xml:space="preserve"> OTRAS AYUDAS Y PRESTACIONES</t>
    </r>
    <r>
      <rPr>
        <sz val="11"/>
        <color theme="1"/>
        <rFont val="Calibri"/>
        <family val="2"/>
        <scheme val="minor"/>
      </rPr>
      <t xml:space="preserve">, seleccionando de igual modo la opción correspondiente:
     a. IMV: Ingreso Mínimo Vital.
     c. APIS: Ayudas para Programas de Integración Sociolaboral.
     d. Otras.
</t>
    </r>
  </si>
  <si>
    <r>
      <rPr>
        <sz val="11"/>
        <rFont val="Calibri"/>
        <family val="2"/>
      </rPr>
      <t>7.</t>
    </r>
    <r>
      <rPr>
        <b/>
        <sz val="11"/>
        <rFont val="Calibri"/>
        <family val="2"/>
      </rPr>
      <t xml:space="preserve"> </t>
    </r>
    <r>
      <rPr>
        <sz val="11"/>
        <rFont val="Calibri"/>
        <family val="2"/>
      </rPr>
      <t xml:space="preserve">Respecto a la adecuada cumplimentación del </t>
    </r>
    <r>
      <rPr>
        <b/>
        <sz val="11"/>
        <rFont val="Calibri"/>
        <family val="2"/>
      </rPr>
      <t>PERIODO DE PERMANENCIA</t>
    </r>
    <r>
      <rPr>
        <sz val="11"/>
        <rFont val="Calibri"/>
        <family val="2"/>
      </rPr>
      <t xml:space="preserve"> en el proyecto de la persona participante, deberá consignarse</t>
    </r>
    <r>
      <rPr>
        <b/>
        <sz val="11"/>
        <rFont val="Calibri"/>
        <family val="2"/>
      </rPr>
      <t xml:space="preserve"> de forma exacta la fecha de inicio y la fecha de finalización efectiva de su participación, garantizando que ambas se ajusten a los registros reales de atención y a la recogida en la aplicación informática PARIS.</t>
    </r>
  </si>
  <si>
    <r>
      <t>8. En el</t>
    </r>
    <r>
      <rPr>
        <b/>
        <sz val="11"/>
        <color theme="4"/>
        <rFont val="Calibri"/>
        <family val="2"/>
        <scheme val="minor"/>
      </rPr>
      <t xml:space="preserve"> ÁREA DE MEJORA COMPETENCIAL DE LA PERSONA</t>
    </r>
    <r>
      <rPr>
        <sz val="11"/>
        <color theme="4"/>
        <rFont val="Calibri"/>
        <family val="2"/>
        <scheme val="minor"/>
      </rPr>
      <t>,</t>
    </r>
    <r>
      <rPr>
        <sz val="11"/>
        <rFont val="Calibri"/>
        <family val="2"/>
        <scheme val="minor"/>
      </rPr>
      <t xml:space="preserve"> se deberán introducir las horas que ha recibido la persona participante en cada uno de los ámbitos (SOCIOLABORAL, PRELABORAL y FORMACIÓN PROFESIONAL PARA EL EMPLEO), de acuerdo con lo establecido en el artículo 8.4 de la Resolución de Convocatoria.</t>
    </r>
    <r>
      <rPr>
        <sz val="11"/>
        <color theme="1"/>
        <rFont val="Calibri"/>
        <family val="2"/>
        <scheme val="minor"/>
      </rPr>
      <t xml:space="preserve">
En los </t>
    </r>
    <r>
      <rPr>
        <b/>
        <sz val="11"/>
        <color theme="1"/>
        <rFont val="Calibri"/>
        <family val="2"/>
        <scheme val="minor"/>
      </rPr>
      <t>ámbitos sociolaboral, prelaboral y combinado</t>
    </r>
    <r>
      <rPr>
        <sz val="11"/>
        <color theme="1"/>
        <rFont val="Calibri"/>
        <family val="2"/>
        <scheme val="minor"/>
      </rPr>
      <t xml:space="preserve"> indicar el </t>
    </r>
    <r>
      <rPr>
        <b/>
        <sz val="11"/>
        <color theme="1"/>
        <rFont val="Calibri"/>
        <family val="2"/>
        <scheme val="minor"/>
      </rPr>
      <t>nombre</t>
    </r>
    <r>
      <rPr>
        <sz val="11"/>
        <color theme="1"/>
        <rFont val="Calibri"/>
        <family val="2"/>
        <scheme val="minor"/>
      </rPr>
      <t xml:space="preserve"> del módulo en cada formación y su </t>
    </r>
    <r>
      <rPr>
        <b/>
        <sz val="11"/>
        <color theme="1"/>
        <rFont val="Calibri"/>
        <family val="2"/>
        <scheme val="minor"/>
      </rPr>
      <t>duración.</t>
    </r>
    <r>
      <rPr>
        <sz val="11"/>
        <color theme="1"/>
        <rFont val="Calibri"/>
        <family val="2"/>
        <scheme val="minor"/>
      </rPr>
      <t xml:space="preserve">
</t>
    </r>
    <r>
      <rPr>
        <u/>
        <sz val="11"/>
        <color theme="1"/>
        <rFont val="Calibri"/>
        <family val="2"/>
        <scheme val="minor"/>
      </rPr>
      <t>Ejemplo de cumplimentación:</t>
    </r>
    <r>
      <rPr>
        <sz val="11"/>
        <color theme="1"/>
        <rFont val="Calibri"/>
        <family val="2"/>
        <scheme val="minor"/>
      </rPr>
      <t xml:space="preserve">
</t>
    </r>
    <r>
      <rPr>
        <b/>
        <sz val="11"/>
        <color theme="1"/>
        <rFont val="Calibri"/>
        <family val="2"/>
        <scheme val="minor"/>
      </rPr>
      <t xml:space="preserve">
</t>
    </r>
    <r>
      <rPr>
        <b/>
        <sz val="11"/>
        <color rgb="FFFF0000"/>
        <rFont val="Calibri"/>
        <family val="2"/>
        <scheme val="minor"/>
      </rPr>
      <t>IMPORTANTE:</t>
    </r>
    <r>
      <rPr>
        <b/>
        <sz val="11"/>
        <color theme="1"/>
        <rFont val="Calibri"/>
        <family val="2"/>
        <scheme val="minor"/>
      </rPr>
      <t xml:space="preserve"> Excepto para la Formación Profesional para el Empleo, la percepción de la beca estará condicionada a la finalización, por parte de la persona participante, del módulo formativo que se trate, independientemente de si esta hubiera o no superado los contenidos; por lo que el número total de horas realizadas del módulo, tendrá que coincidir con el número de horas que tiene dicho módulo.</t>
    </r>
    <r>
      <rPr>
        <sz val="11"/>
        <color theme="1"/>
        <rFont val="Calibri"/>
        <family val="2"/>
        <scheme val="minor"/>
      </rPr>
      <t/>
    </r>
  </si>
  <si>
    <r>
      <t xml:space="preserve">5. En la COLUMNA I, indicar en la lista desplegable “SI” en aquellas personas que hayan sido derivadas al SEF para su inscripción con el </t>
    </r>
    <r>
      <rPr>
        <b/>
        <sz val="11"/>
        <color theme="1"/>
        <rFont val="Calibri"/>
        <family val="2"/>
        <scheme val="minor"/>
      </rPr>
      <t>CÓDIGO 19</t>
    </r>
    <r>
      <rPr>
        <sz val="11"/>
        <color theme="1"/>
        <rFont val="Calibri"/>
        <family val="2"/>
        <scheme val="minor"/>
      </rPr>
      <t xml:space="preserve"> y “NO” en las que no.</t>
    </r>
  </si>
  <si>
    <t>INSTRUCCIONES PARA CUMPLIMENTAR EL REGISTRO DE ACTUACIONES DEL PROYECTO Y PARTICIPANTES (RAPP)</t>
  </si>
  <si>
    <r>
      <t xml:space="preserve">3. Introducir los </t>
    </r>
    <r>
      <rPr>
        <b/>
        <sz val="11"/>
        <color theme="1"/>
        <rFont val="Calibri"/>
        <family val="2"/>
        <scheme val="minor"/>
      </rPr>
      <t>DATOS PERSONALES y el identificador PEMI/PGJI</t>
    </r>
    <r>
      <rPr>
        <sz val="11"/>
        <color theme="1"/>
        <rFont val="Calibri"/>
        <family val="2"/>
        <scheme val="minor"/>
      </rPr>
      <t xml:space="preserve"> en las COLUMNAS A, B, C, D y E.</t>
    </r>
    <r>
      <rPr>
        <b/>
        <sz val="11"/>
        <color theme="1"/>
        <rFont val="Calibri"/>
        <family val="2"/>
        <scheme val="minor"/>
      </rPr>
      <t xml:space="preserve"> </t>
    </r>
    <r>
      <rPr>
        <sz val="11"/>
        <color theme="1"/>
        <rFont val="Calibri"/>
        <family val="2"/>
        <scheme val="minor"/>
      </rPr>
      <t xml:space="preserve">En el resto de pestañas (ÁREA ACOMPAÑAMIENTO INT TEC, ÁREA COMPLEMENTARIA Y RESULTADOS), los datos personales se cumplimentarán de forma automática. 
</t>
    </r>
    <r>
      <rPr>
        <b/>
        <sz val="11"/>
        <color theme="1"/>
        <rFont val="Wingdings"/>
        <charset val="2"/>
      </rPr>
      <t>«</t>
    </r>
    <r>
      <rPr>
        <b/>
        <sz val="9.9"/>
        <color theme="1"/>
        <rFont val="Calibri"/>
        <family val="2"/>
      </rPr>
      <t xml:space="preserve"> </t>
    </r>
    <r>
      <rPr>
        <b/>
        <sz val="11"/>
        <color theme="1"/>
        <rFont val="Calibri"/>
        <family val="2"/>
        <scheme val="minor"/>
      </rPr>
      <t>Las celdas que incluyen los datos personales se sombrearán</t>
    </r>
    <r>
      <rPr>
        <b/>
        <sz val="11"/>
        <rFont val="Calibri"/>
        <family val="2"/>
        <scheme val="minor"/>
      </rPr>
      <t xml:space="preserve"> en</t>
    </r>
    <r>
      <rPr>
        <b/>
        <sz val="11"/>
        <color theme="5" tint="-0.249977111117893"/>
        <rFont val="Calibri"/>
        <family val="2"/>
        <scheme val="minor"/>
      </rPr>
      <t xml:space="preserve"> color rojo</t>
    </r>
    <r>
      <rPr>
        <b/>
        <sz val="11"/>
        <color theme="1"/>
        <rFont val="Calibri"/>
        <family val="2"/>
        <scheme val="minor"/>
      </rPr>
      <t xml:space="preserve"> cuando la persona no sea considerada participante, de conformidad con lo establecido en el artículo 8, punto 3.4 de la Resolución de la Convocatoria.</t>
    </r>
    <r>
      <rPr>
        <sz val="11"/>
        <color theme="1"/>
        <rFont val="Calibri"/>
        <family val="2"/>
        <scheme val="minor"/>
      </rPr>
      <t xml:space="preserve">
</t>
    </r>
    <r>
      <rPr>
        <b/>
        <sz val="11"/>
        <color rgb="FFFF0000"/>
        <rFont val="Calibri"/>
        <family val="2"/>
        <scheme val="minor"/>
      </rPr>
      <t xml:space="preserve">
IMPORTANTE: </t>
    </r>
    <r>
      <rPr>
        <b/>
        <sz val="11"/>
        <rFont val="Calibri"/>
        <family val="2"/>
        <scheme val="minor"/>
      </rPr>
      <t xml:space="preserve">El NIF deberá consignarse de forma completa, seguido de la letra, sin espacios, puntos ni guiones. El sexo especificado debe coincidir con el que figura en su documento de identidad (DNI/NIE). </t>
    </r>
    <r>
      <rPr>
        <sz val="11"/>
        <color theme="1"/>
        <rFont val="Calibri"/>
        <family val="2"/>
        <scheme val="minor"/>
      </rPr>
      <t xml:space="preserve">
</t>
    </r>
    <r>
      <rPr>
        <b/>
        <sz val="11"/>
        <color theme="1"/>
        <rFont val="Calibri"/>
        <family val="2"/>
        <scheme val="minor"/>
      </rPr>
      <t xml:space="preserve">
</t>
    </r>
  </si>
  <si>
    <t>HORAS TOTALES A7</t>
  </si>
  <si>
    <t>NECESARIAS</t>
  </si>
  <si>
    <t>REALIZADAS</t>
  </si>
  <si>
    <t>HORAS TOTALES IIIA</t>
  </si>
  <si>
    <t>FINALIZACIÓN
IIIA</t>
  </si>
  <si>
    <t>CUMPLEN HORAS &gt;6MESES</t>
  </si>
  <si>
    <r>
      <t xml:space="preserve">9. Al final del Área, se indicarán automáticamente las horas necesarias, en función del tiempo de permanencia de la persona en el Proyecto, </t>
    </r>
    <r>
      <rPr>
        <b/>
        <sz val="11"/>
        <color theme="1"/>
        <rFont val="Calibri"/>
        <family val="2"/>
        <scheme val="minor"/>
      </rPr>
      <t xml:space="preserve">las horas efectivamente realizadas y el porcentaje de consecución de dicha Área. </t>
    </r>
    <r>
      <rPr>
        <sz val="11"/>
        <color theme="1"/>
        <rFont val="Calibri"/>
        <family val="2"/>
        <scheme val="minor"/>
      </rPr>
      <t xml:space="preserve">En aquellos itinerarios con una duración inferior a 2 meses, la COLUMNA CY mostrará el mensaje </t>
    </r>
    <r>
      <rPr>
        <b/>
        <sz val="11"/>
        <color theme="0" tint="-0.499984740745262"/>
        <rFont val="Calibri"/>
        <family val="2"/>
        <scheme val="minor"/>
      </rPr>
      <t>"VER RESULTADOS",</t>
    </r>
    <r>
      <rPr>
        <sz val="11"/>
        <color theme="1"/>
        <rFont val="Calibri"/>
        <family val="2"/>
        <scheme val="minor"/>
      </rPr>
      <t xml:space="preserve"> dado que no se exige un mínimo de horas por Área, de acuerdo con lo establecido en el Anexo 7 </t>
    </r>
    <r>
      <rPr>
        <i/>
        <sz val="11"/>
        <color theme="1"/>
        <rFont val="Calibri"/>
        <family val="2"/>
        <scheme val="minor"/>
      </rPr>
      <t>"Duración del IIIA según permanencia en proyecto"</t>
    </r>
    <r>
      <rPr>
        <sz val="11"/>
        <color theme="1"/>
        <rFont val="Calibri"/>
        <family val="2"/>
        <scheme val="minor"/>
      </rPr>
      <t>.</t>
    </r>
  </si>
  <si>
    <r>
      <t xml:space="preserve">Si la formación es becada, se indicará el </t>
    </r>
    <r>
      <rPr>
        <b/>
        <sz val="11"/>
        <color theme="1"/>
        <rFont val="Calibri"/>
        <family val="2"/>
        <scheme val="minor"/>
      </rPr>
      <t xml:space="preserve">nombre de la formación, su duración y se cliqueará la "Checkbox".
</t>
    </r>
    <r>
      <rPr>
        <u/>
        <sz val="11"/>
        <color theme="1"/>
        <rFont val="Calibri"/>
        <family val="2"/>
        <scheme val="minor"/>
      </rPr>
      <t xml:space="preserve">Ejemplo de cumplimentación:
</t>
    </r>
    <r>
      <rPr>
        <sz val="11"/>
        <color theme="1"/>
        <rFont val="Calibri"/>
        <family val="2"/>
        <scheme val="minor"/>
      </rPr>
      <t xml:space="preserve">
En la columna de </t>
    </r>
    <r>
      <rPr>
        <b/>
        <sz val="11"/>
        <color theme="1"/>
        <rFont val="Calibri"/>
        <family val="2"/>
        <scheme val="minor"/>
      </rPr>
      <t>INDIVIDUAL (HORAS)</t>
    </r>
    <r>
      <rPr>
        <sz val="11"/>
        <color theme="1"/>
        <rFont val="Calibri"/>
        <family val="2"/>
        <scheme val="minor"/>
      </rPr>
      <t xml:space="preserve"> se recogerán el resto de las actuaciones realizadas individualmente con cada participante.
Al final del Área, automáticamente se indicarán las </t>
    </r>
    <r>
      <rPr>
        <b/>
        <sz val="11"/>
        <color theme="1"/>
        <rFont val="Calibri"/>
        <family val="2"/>
        <scheme val="minor"/>
      </rPr>
      <t>horas necesarias,</t>
    </r>
    <r>
      <rPr>
        <sz val="11"/>
        <color theme="1"/>
        <rFont val="Calibri"/>
        <family val="2"/>
        <scheme val="minor"/>
      </rPr>
      <t xml:space="preserve"> dependiendo del tiempo de permanencia de la persona en el Proyecto, y las horas que </t>
    </r>
    <r>
      <rPr>
        <b/>
        <sz val="11"/>
        <color theme="1"/>
        <rFont val="Calibri"/>
        <family val="2"/>
        <scheme val="minor"/>
      </rPr>
      <t xml:space="preserve">finalmente ha realizado.  </t>
    </r>
    <r>
      <rPr>
        <sz val="11"/>
        <rFont val="Calibri"/>
        <family val="2"/>
        <scheme val="minor"/>
      </rPr>
      <t>En aquellos itinerarios con una duración inferior a 2 meses, la COLUMNA CQ mostrará el mensaje "VER RESULTADOS", dado que no se exige un mínimo de horas por Área, de acuerdo con lo establecido en el Anexo 7</t>
    </r>
    <r>
      <rPr>
        <i/>
        <sz val="11"/>
        <rFont val="Calibri"/>
        <family val="2"/>
        <scheme val="minor"/>
      </rPr>
      <t xml:space="preserve"> "Duración del IIIA según permanencia en proyecto".</t>
    </r>
    <r>
      <rPr>
        <b/>
        <sz val="11"/>
        <color theme="1"/>
        <rFont val="Calibri"/>
        <family val="2"/>
        <scheme val="minor"/>
      </rPr>
      <t xml:space="preserve">
</t>
    </r>
  </si>
  <si>
    <r>
      <t xml:space="preserve">Al final del Área, automáticamente se indicarán las horas necesarias, dependiendo del tiempo de permanencia de la persona en el Proyecto, </t>
    </r>
    <r>
      <rPr>
        <b/>
        <sz val="11"/>
        <color theme="1"/>
        <rFont val="Calibri"/>
        <family val="2"/>
        <scheme val="minor"/>
      </rPr>
      <t>las horas que finalmente ha realizado y el porcentaje de consecución.</t>
    </r>
    <r>
      <rPr>
        <sz val="11"/>
        <color theme="1"/>
        <rFont val="Calibri"/>
        <family val="2"/>
        <scheme val="minor"/>
      </rPr>
      <t xml:space="preserve">  En aquellos itinerarios con una duración inferior a 2 meses, la COLUMNA Z mostrará el mensaje </t>
    </r>
    <r>
      <rPr>
        <b/>
        <sz val="11"/>
        <color theme="0" tint="-0.499984740745262"/>
        <rFont val="Calibri"/>
        <family val="2"/>
        <scheme val="minor"/>
      </rPr>
      <t>"VER RESULTADOS"</t>
    </r>
    <r>
      <rPr>
        <sz val="11"/>
        <color theme="1"/>
        <rFont val="Calibri"/>
        <family val="2"/>
        <scheme val="minor"/>
      </rPr>
      <t xml:space="preserve">, dado que no se exige un mínimo de horas por Área, de acuerdo con lo establecido en el Anexo 7 </t>
    </r>
    <r>
      <rPr>
        <i/>
        <sz val="11"/>
        <color theme="1"/>
        <rFont val="Calibri"/>
        <family val="2"/>
        <scheme val="minor"/>
      </rPr>
      <t>"Duración del IIIA según permanencia en proyecto".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</si>
</sst>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
    <numFmt numFmtId="167" formatCode="d/m/yyyy"/>
  </numFmts>
  <fonts count="69" x14ac:knownFonts="1">
    <font>
      <sz val="11"/>
      <color theme="1"/>
      <name val="Calibri"/>
      <family val="2"/>
      <scheme val="minor"/>
    </font>
    <font>
      <b/>
      <sz val="10"/>
      <name val="Arial"/>
      <family val="2"/>
    </font>
    <font>
      <sz val="10"/>
      <name val="Arial"/>
      <family val="2"/>
    </font>
    <font>
      <b/>
      <sz val="11"/>
      <color indexed="8"/>
      <name val="Calibri"/>
      <family val="2"/>
    </font>
    <font>
      <b/>
      <sz val="11"/>
      <name val="Calibri"/>
      <family val="2"/>
    </font>
    <font>
      <sz val="9"/>
      <color indexed="81"/>
      <name val="Tahoma"/>
      <family val="2"/>
    </font>
    <font>
      <sz val="10"/>
      <color indexed="81"/>
      <name val="Calibri"/>
      <family val="2"/>
    </font>
    <font>
      <sz val="11"/>
      <color indexed="8"/>
      <name val="Calibri"/>
      <family val="2"/>
    </font>
    <font>
      <i/>
      <sz val="11"/>
      <color indexed="8"/>
      <name val="Calibri"/>
      <family val="2"/>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4"/>
      <color theme="1"/>
      <name val="Calibri"/>
      <family val="2"/>
      <scheme val="minor"/>
    </font>
    <font>
      <b/>
      <u/>
      <sz val="16"/>
      <color theme="1"/>
      <name val="Calibri"/>
      <family val="2"/>
      <scheme val="minor"/>
    </font>
    <font>
      <b/>
      <sz val="16"/>
      <name val="Calibri"/>
      <family val="2"/>
      <scheme val="minor"/>
    </font>
    <font>
      <b/>
      <sz val="11"/>
      <name val="Calibri"/>
      <family val="2"/>
      <scheme val="minor"/>
    </font>
    <font>
      <sz val="10"/>
      <color theme="1"/>
      <name val="Calibri"/>
      <family val="2"/>
    </font>
    <font>
      <b/>
      <sz val="7"/>
      <color theme="1"/>
      <name val="Calibri"/>
      <family val="2"/>
      <scheme val="minor"/>
    </font>
    <font>
      <i/>
      <sz val="10"/>
      <color theme="1"/>
      <name val="Calibri"/>
      <family val="2"/>
      <scheme val="minor"/>
    </font>
    <font>
      <b/>
      <i/>
      <sz val="10"/>
      <color theme="1"/>
      <name val="Calibri"/>
      <family val="2"/>
      <scheme val="minor"/>
    </font>
    <font>
      <u/>
      <sz val="11"/>
      <color theme="1"/>
      <name val="Calibri"/>
      <family val="2"/>
      <scheme val="minor"/>
    </font>
    <font>
      <b/>
      <sz val="11"/>
      <color theme="8" tint="-0.249977111117893"/>
      <name val="Calibri"/>
      <family val="2"/>
      <scheme val="minor"/>
    </font>
    <font>
      <sz val="11"/>
      <name val="Calibri"/>
      <family val="2"/>
    </font>
    <font>
      <b/>
      <sz val="10.5"/>
      <color theme="1"/>
      <name val="Calibri"/>
      <family val="2"/>
      <scheme val="minor"/>
    </font>
    <font>
      <b/>
      <sz val="12"/>
      <color rgb="FFFF0000"/>
      <name val="Calibri"/>
      <family val="2"/>
      <scheme val="minor"/>
    </font>
    <font>
      <b/>
      <sz val="12"/>
      <name val="Calibri"/>
      <family val="2"/>
      <scheme val="minor"/>
    </font>
    <font>
      <sz val="9"/>
      <color indexed="81"/>
      <name val="Calibri"/>
      <family val="2"/>
      <scheme val="minor"/>
    </font>
    <font>
      <b/>
      <sz val="10"/>
      <color rgb="FFFF0000"/>
      <name val="Calibri"/>
      <family val="2"/>
      <scheme val="minor"/>
    </font>
    <font>
      <sz val="10"/>
      <color indexed="81"/>
      <name val="Calibri"/>
      <family val="2"/>
      <scheme val="minor"/>
    </font>
    <font>
      <b/>
      <u/>
      <sz val="12"/>
      <color theme="1"/>
      <name val="Calibri"/>
      <family val="2"/>
      <scheme val="minor"/>
    </font>
    <font>
      <sz val="8"/>
      <color rgb="FF000000"/>
      <name val="Tahoma"/>
      <family val="2"/>
    </font>
    <font>
      <b/>
      <sz val="8"/>
      <color theme="1"/>
      <name val="Calibri"/>
      <family val="2"/>
      <scheme val="minor"/>
    </font>
    <font>
      <sz val="11"/>
      <name val="Arial"/>
      <family val="2"/>
    </font>
    <font>
      <b/>
      <sz val="11"/>
      <color indexed="81"/>
      <name val="Calibri"/>
      <family val="2"/>
      <scheme val="minor"/>
    </font>
    <font>
      <sz val="11"/>
      <name val="Calibri"/>
      <family val="2"/>
      <scheme val="minor"/>
    </font>
    <font>
      <b/>
      <sz val="11"/>
      <color rgb="FFFF0000"/>
      <name val="Calibri"/>
      <family val="2"/>
      <scheme val="minor"/>
    </font>
    <font>
      <b/>
      <u/>
      <sz val="11"/>
      <color theme="1"/>
      <name val="Calibri"/>
      <family val="2"/>
      <scheme val="minor"/>
    </font>
    <font>
      <b/>
      <sz val="14"/>
      <color rgb="FFFF0000"/>
      <name val="Calibri"/>
      <family val="2"/>
      <scheme val="minor"/>
    </font>
    <font>
      <sz val="12"/>
      <name val="Calibri"/>
      <family val="2"/>
      <scheme val="minor"/>
    </font>
    <font>
      <b/>
      <sz val="11"/>
      <color theme="0"/>
      <name val="Calibri"/>
      <family val="2"/>
      <scheme val="minor"/>
    </font>
    <font>
      <b/>
      <sz val="14"/>
      <name val="Calibri"/>
      <family val="2"/>
      <scheme val="minor"/>
    </font>
    <font>
      <b/>
      <sz val="12"/>
      <color theme="0"/>
      <name val="Calibri"/>
      <family val="2"/>
      <scheme val="minor"/>
    </font>
    <font>
      <b/>
      <sz val="14"/>
      <color theme="0"/>
      <name val="Calibri"/>
      <family val="2"/>
      <scheme val="minor"/>
    </font>
    <font>
      <sz val="11"/>
      <color theme="1"/>
      <name val="Wingdings"/>
      <charset val="2"/>
    </font>
    <font>
      <sz val="11"/>
      <name val="Wingdings"/>
      <charset val="2"/>
    </font>
    <font>
      <sz val="8.8000000000000007"/>
      <name val="Calibri"/>
      <family val="2"/>
    </font>
    <font>
      <b/>
      <sz val="11"/>
      <color theme="4"/>
      <name val="Calibri"/>
      <family val="2"/>
      <scheme val="minor"/>
    </font>
    <font>
      <sz val="11"/>
      <color theme="7" tint="0.39997558519241921"/>
      <name val="Calibri"/>
      <family val="2"/>
      <scheme val="minor"/>
    </font>
    <font>
      <b/>
      <sz val="11"/>
      <color theme="7" tint="0.39997558519241921"/>
      <name val="Calibri"/>
      <family val="2"/>
      <scheme val="minor"/>
    </font>
    <font>
      <b/>
      <sz val="10"/>
      <color indexed="81"/>
      <name val="Calibri"/>
      <family val="2"/>
      <scheme val="minor"/>
    </font>
    <font>
      <u/>
      <sz val="10"/>
      <color indexed="81"/>
      <name val="Calibri"/>
      <family val="2"/>
      <scheme val="minor"/>
    </font>
    <font>
      <i/>
      <sz val="10"/>
      <color indexed="81"/>
      <name val="Calibri"/>
      <family val="2"/>
      <scheme val="minor"/>
    </font>
    <font>
      <b/>
      <sz val="20"/>
      <color theme="1"/>
      <name val="Calibri"/>
      <family val="2"/>
      <scheme val="minor"/>
    </font>
    <font>
      <b/>
      <sz val="11"/>
      <color theme="0" tint="-0.499984740745262"/>
      <name val="Calibri"/>
      <family val="2"/>
      <scheme val="minor"/>
    </font>
    <font>
      <u/>
      <sz val="11"/>
      <name val="Calibri"/>
      <family val="2"/>
      <scheme val="minor"/>
    </font>
    <font>
      <b/>
      <sz val="16"/>
      <color theme="1"/>
      <name val="Calibri"/>
      <family val="2"/>
      <scheme val="minor"/>
    </font>
    <font>
      <b/>
      <sz val="11"/>
      <color theme="1"/>
      <name val="Wingdings"/>
      <charset val="2"/>
    </font>
    <font>
      <b/>
      <sz val="9.9"/>
      <color theme="1"/>
      <name val="Calibri"/>
      <family val="2"/>
    </font>
    <font>
      <b/>
      <sz val="11"/>
      <color theme="5" tint="-0.249977111117893"/>
      <name val="Calibri"/>
      <family val="2"/>
      <scheme val="minor"/>
    </font>
    <font>
      <i/>
      <sz val="11"/>
      <color theme="1"/>
      <name val="Calibri"/>
      <family val="2"/>
      <scheme val="minor"/>
    </font>
    <font>
      <sz val="11"/>
      <color indexed="81"/>
      <name val="Calibri"/>
      <family val="2"/>
      <scheme val="minor"/>
    </font>
    <font>
      <b/>
      <sz val="13"/>
      <color theme="1"/>
      <name val="Calibri"/>
      <family val="2"/>
      <scheme val="minor"/>
    </font>
    <font>
      <sz val="11"/>
      <color theme="4"/>
      <name val="Calibri"/>
      <family val="2"/>
      <scheme val="minor"/>
    </font>
    <font>
      <b/>
      <sz val="9"/>
      <color indexed="81"/>
      <name val="Calibri"/>
      <family val="2"/>
      <scheme val="minor"/>
    </font>
    <font>
      <i/>
      <sz val="11"/>
      <name val="Calibri"/>
      <family val="2"/>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D993BB"/>
        <bgColor indexed="64"/>
      </patternFill>
    </fill>
    <fill>
      <patternFill patternType="solid">
        <fgColor rgb="FFE0B6D8"/>
        <bgColor indexed="64"/>
      </patternFill>
    </fill>
    <fill>
      <patternFill patternType="solid">
        <fgColor rgb="FFFF99CC"/>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rgb="FFF6E6F5"/>
        <bgColor indexed="64"/>
      </patternFill>
    </fill>
    <fill>
      <patternFill patternType="solid">
        <fgColor theme="0" tint="-0.499984740745262"/>
        <bgColor indexed="64"/>
      </patternFill>
    </fill>
    <fill>
      <patternFill patternType="solid">
        <fgColor theme="0"/>
        <bgColor theme="0"/>
      </patternFill>
    </fill>
    <fill>
      <patternFill patternType="solid">
        <fgColor rgb="FFEAF1DD"/>
        <bgColor rgb="FFEAF1DD"/>
      </patternFill>
    </fill>
    <fill>
      <patternFill patternType="solid">
        <fgColor theme="4" tint="-0.499984740745262"/>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bgColor indexed="64"/>
      </patternFill>
    </fill>
    <fill>
      <patternFill patternType="solid">
        <fgColor theme="0" tint="-0.249977111117893"/>
        <bgColor indexed="64"/>
      </patternFill>
    </fill>
    <fill>
      <patternFill patternType="solid">
        <fgColor rgb="FFC981BB"/>
        <bgColor indexed="64"/>
      </patternFill>
    </fill>
    <fill>
      <patternFill patternType="solid">
        <fgColor theme="3" tint="0.79998168889431442"/>
        <bgColor indexed="64"/>
      </patternFill>
    </fill>
    <fill>
      <patternFill patternType="solid">
        <fgColor rgb="FFF6F9FC"/>
        <bgColor indexed="64"/>
      </patternFill>
    </fill>
    <fill>
      <patternFill patternType="solid">
        <fgColor rgb="FFD090C4"/>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style="thin">
        <color indexed="64"/>
      </top>
      <bottom style="medium">
        <color indexed="64"/>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72">
    <xf numFmtId="0" fontId="0" fillId="0" borderId="0" xfId="0"/>
    <xf numFmtId="0" fontId="0" fillId="0" borderId="0" xfId="0" applyProtection="1"/>
    <xf numFmtId="0" fontId="0" fillId="0" borderId="0" xfId="0" applyFill="1" applyProtection="1"/>
    <xf numFmtId="0" fontId="0" fillId="0" borderId="0" xfId="0" applyBorder="1"/>
    <xf numFmtId="1" fontId="0" fillId="2" borderId="3" xfId="0"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xf>
    <xf numFmtId="0" fontId="1" fillId="4" borderId="7" xfId="0" applyFont="1" applyFill="1" applyBorder="1" applyAlignment="1" applyProtection="1">
      <alignment vertical="center" wrapText="1"/>
    </xf>
    <xf numFmtId="0" fontId="1" fillId="4" borderId="15" xfId="0" applyFont="1" applyFill="1" applyBorder="1" applyAlignment="1" applyProtection="1">
      <alignment vertical="center" wrapText="1"/>
    </xf>
    <xf numFmtId="164" fontId="0" fillId="2" borderId="3" xfId="0" applyNumberFormat="1" applyFont="1" applyFill="1" applyBorder="1" applyAlignment="1" applyProtection="1">
      <alignment horizontal="center" vertical="center"/>
    </xf>
    <xf numFmtId="0" fontId="0" fillId="2" borderId="9" xfId="0" applyFill="1" applyBorder="1"/>
    <xf numFmtId="0" fontId="0" fillId="2" borderId="14" xfId="0" applyFill="1" applyBorder="1" applyAlignment="1">
      <alignment horizontal="justify" vertical="top" wrapText="1"/>
    </xf>
    <xf numFmtId="0" fontId="0" fillId="2" borderId="22" xfId="0" applyFill="1" applyBorder="1"/>
    <xf numFmtId="0" fontId="0" fillId="2" borderId="23" xfId="0" applyFill="1" applyBorder="1" applyAlignment="1">
      <alignment horizontal="justify" vertical="top" wrapText="1"/>
    </xf>
    <xf numFmtId="0" fontId="20" fillId="0" borderId="1" xfId="0" applyFont="1" applyBorder="1" applyAlignment="1" applyProtection="1">
      <alignment horizontal="center" vertical="center" wrapText="1"/>
    </xf>
    <xf numFmtId="0" fontId="12" fillId="3" borderId="1" xfId="0" applyFont="1" applyFill="1" applyBorder="1" applyAlignment="1" applyProtection="1">
      <alignment horizontal="center" vertical="center"/>
    </xf>
    <xf numFmtId="0" fontId="25" fillId="0" borderId="14" xfId="0" applyFont="1" applyFill="1" applyBorder="1" applyAlignment="1">
      <alignment vertical="top" wrapText="1"/>
    </xf>
    <xf numFmtId="0" fontId="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28" fillId="0" borderId="0" xfId="0" applyFont="1" applyFill="1" applyBorder="1" applyAlignment="1" applyProtection="1">
      <alignment horizontal="center" vertical="center"/>
    </xf>
    <xf numFmtId="0" fontId="29" fillId="0" borderId="11" xfId="0" applyFont="1" applyFill="1" applyBorder="1" applyAlignment="1" applyProtection="1">
      <alignment horizontal="center" vertical="center"/>
    </xf>
    <xf numFmtId="0" fontId="28" fillId="0" borderId="6" xfId="0" applyFont="1" applyFill="1" applyBorder="1" applyAlignment="1" applyProtection="1">
      <alignment horizontal="center" vertical="center"/>
      <protection locked="0"/>
    </xf>
    <xf numFmtId="0" fontId="11"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right" vertical="center"/>
    </xf>
    <xf numFmtId="0" fontId="20"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wrapText="1"/>
    </xf>
    <xf numFmtId="0" fontId="13" fillId="0" borderId="0" xfId="0" applyFont="1" applyFill="1" applyBorder="1" applyAlignment="1" applyProtection="1">
      <alignment vertical="center"/>
      <protection locked="0"/>
    </xf>
    <xf numFmtId="0" fontId="12" fillId="2" borderId="12" xfId="0" applyFont="1" applyFill="1" applyBorder="1" applyAlignment="1" applyProtection="1">
      <alignment horizontal="center" vertical="center" wrapText="1"/>
      <protection locked="0"/>
    </xf>
    <xf numFmtId="1" fontId="0" fillId="2" borderId="1" xfId="0" applyNumberFormat="1" applyFont="1" applyFill="1" applyBorder="1" applyAlignment="1" applyProtection="1">
      <alignment horizontal="center" vertical="center"/>
    </xf>
    <xf numFmtId="0" fontId="12" fillId="2" borderId="13"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164" fontId="0" fillId="2" borderId="1" xfId="0" applyNumberFormat="1" applyFont="1" applyFill="1" applyBorder="1" applyAlignment="1" applyProtection="1">
      <alignment horizontal="center" vertical="center"/>
    </xf>
    <xf numFmtId="1" fontId="0" fillId="0"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xf>
    <xf numFmtId="0" fontId="12" fillId="5" borderId="2" xfId="0" applyFont="1" applyFill="1" applyBorder="1" applyAlignment="1" applyProtection="1">
      <alignment horizontal="center" vertical="center" wrapText="1"/>
    </xf>
    <xf numFmtId="0" fontId="13" fillId="4" borderId="7" xfId="0" applyFont="1" applyFill="1" applyBorder="1" applyAlignment="1" applyProtection="1">
      <alignment vertical="center"/>
      <protection locked="0"/>
    </xf>
    <xf numFmtId="1" fontId="0" fillId="0" borderId="2" xfId="0" applyNumberFormat="1" applyBorder="1" applyAlignment="1" applyProtection="1">
      <alignment horizontal="center" vertical="center"/>
    </xf>
    <xf numFmtId="0" fontId="14" fillId="4" borderId="7" xfId="0"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xf>
    <xf numFmtId="0" fontId="11" fillId="4" borderId="20"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xf>
    <xf numFmtId="0" fontId="12" fillId="0" borderId="3" xfId="0" applyFont="1" applyBorder="1" applyAlignment="1" applyProtection="1">
      <alignment horizontal="center" vertical="center" wrapText="1"/>
    </xf>
    <xf numFmtId="10" fontId="9" fillId="2" borderId="1" xfId="0" applyNumberFormat="1" applyFont="1" applyFill="1" applyBorder="1" applyAlignment="1" applyProtection="1">
      <alignment horizontal="center" vertical="center"/>
    </xf>
    <xf numFmtId="0" fontId="12" fillId="0" borderId="3" xfId="0" applyFont="1" applyBorder="1" applyAlignment="1" applyProtection="1">
      <alignment horizontal="center" vertical="center" wrapText="1"/>
    </xf>
    <xf numFmtId="0" fontId="0" fillId="0" borderId="0" xfId="0" applyProtection="1">
      <protection locked="0"/>
    </xf>
    <xf numFmtId="0" fontId="17" fillId="0" borderId="0" xfId="0" applyFont="1" applyFill="1" applyBorder="1" applyAlignment="1" applyProtection="1">
      <alignment vertical="center" wrapText="1"/>
      <protection locked="0"/>
    </xf>
    <xf numFmtId="0" fontId="0" fillId="0" borderId="0" xfId="0" applyFill="1" applyBorder="1" applyProtection="1">
      <protection locked="0"/>
    </xf>
    <xf numFmtId="0" fontId="12" fillId="0" borderId="0" xfId="0" applyFont="1" applyProtection="1">
      <protection locked="0"/>
    </xf>
    <xf numFmtId="0" fontId="0" fillId="0" borderId="0" xfId="0" applyFill="1" applyProtection="1">
      <protection locked="0"/>
    </xf>
    <xf numFmtId="0" fontId="10"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0" fillId="0" borderId="0" xfId="0" applyFill="1" applyBorder="1" applyAlignment="1" applyProtection="1">
      <protection locked="0"/>
    </xf>
    <xf numFmtId="0" fontId="10" fillId="0" borderId="0" xfId="0" applyFont="1" applyFill="1" applyBorder="1" applyAlignment="1" applyProtection="1">
      <alignment horizontal="right" vertical="center"/>
      <protection locked="0"/>
    </xf>
    <xf numFmtId="0" fontId="27" fillId="0" borderId="0" xfId="0" applyFont="1" applyFill="1" applyBorder="1" applyAlignment="1" applyProtection="1">
      <alignment horizontal="center" vertical="center" wrapText="1"/>
      <protection locked="0"/>
    </xf>
    <xf numFmtId="0" fontId="0" fillId="0" borderId="4" xfId="0" applyFill="1" applyBorder="1" applyAlignment="1" applyProtection="1">
      <protection locked="0"/>
    </xf>
    <xf numFmtId="0" fontId="12" fillId="0" borderId="0" xfId="0" applyFont="1" applyFill="1" applyBorder="1" applyProtection="1">
      <protection locked="0"/>
    </xf>
    <xf numFmtId="0" fontId="0" fillId="0" borderId="0" xfId="0" applyBorder="1" applyProtection="1">
      <protection locked="0"/>
    </xf>
    <xf numFmtId="0" fontId="12" fillId="0" borderId="0" xfId="0" applyFont="1" applyBorder="1" applyProtection="1">
      <protection locked="0"/>
    </xf>
    <xf numFmtId="0" fontId="0" fillId="0" borderId="0" xfId="0" applyBorder="1" applyAlignment="1" applyProtection="1">
      <alignment horizontal="center"/>
      <protection locked="0"/>
    </xf>
    <xf numFmtId="0" fontId="0" fillId="4" borderId="7" xfId="0" applyFill="1" applyBorder="1" applyAlignment="1" applyProtection="1"/>
    <xf numFmtId="0" fontId="0" fillId="4" borderId="15" xfId="0" applyFill="1" applyBorder="1" applyAlignment="1" applyProtection="1"/>
    <xf numFmtId="10" fontId="9" fillId="0" borderId="1" xfId="0" applyNumberFormat="1" applyFont="1" applyBorder="1" applyAlignment="1" applyProtection="1">
      <alignment horizontal="center" vertical="center"/>
    </xf>
    <xf numFmtId="0" fontId="16" fillId="4" borderId="12" xfId="0" applyFont="1" applyFill="1" applyBorder="1" applyAlignment="1" applyProtection="1">
      <alignment vertical="center" wrapText="1"/>
      <protection locked="0"/>
    </xf>
    <xf numFmtId="0" fontId="16" fillId="4" borderId="7" xfId="0" applyFont="1" applyFill="1" applyBorder="1" applyAlignment="1" applyProtection="1">
      <alignment vertical="center" wrapText="1"/>
      <protection locked="0"/>
    </xf>
    <xf numFmtId="0" fontId="16" fillId="4" borderId="15" xfId="0" applyFont="1" applyFill="1" applyBorder="1" applyAlignment="1" applyProtection="1">
      <alignment vertical="center" wrapText="1"/>
      <protection locked="0"/>
    </xf>
    <xf numFmtId="0" fontId="16" fillId="4" borderId="12" xfId="0" applyFont="1" applyFill="1" applyBorder="1" applyAlignment="1" applyProtection="1">
      <alignment vertical="center" wrapText="1"/>
    </xf>
    <xf numFmtId="0" fontId="16" fillId="4" borderId="7" xfId="0" applyFont="1" applyFill="1" applyBorder="1" applyAlignment="1" applyProtection="1">
      <alignment vertical="center" wrapText="1"/>
    </xf>
    <xf numFmtId="0" fontId="16" fillId="4" borderId="15" xfId="0" applyFont="1" applyFill="1" applyBorder="1" applyAlignment="1" applyProtection="1">
      <alignment vertical="center" wrapText="1"/>
    </xf>
    <xf numFmtId="10" fontId="9" fillId="0" borderId="2" xfId="0" applyNumberFormat="1" applyFont="1" applyBorder="1" applyAlignment="1" applyProtection="1">
      <alignment horizontal="center" vertical="center"/>
    </xf>
    <xf numFmtId="0" fontId="0" fillId="0" borderId="0" xfId="0" applyFill="1" applyBorder="1" applyAlignment="1" applyProtection="1"/>
    <xf numFmtId="0" fontId="12" fillId="4" borderId="7" xfId="0" applyFont="1" applyFill="1" applyBorder="1" applyAlignment="1" applyProtection="1"/>
    <xf numFmtId="0" fontId="12" fillId="2" borderId="1" xfId="0" applyFont="1" applyFill="1" applyBorder="1" applyAlignment="1" applyProtection="1">
      <alignment horizontal="center" vertical="center"/>
      <protection locked="0"/>
    </xf>
    <xf numFmtId="0" fontId="11" fillId="4" borderId="7" xfId="0" applyFont="1" applyFill="1" applyBorder="1" applyAlignment="1" applyProtection="1">
      <alignment vertical="center" wrapText="1"/>
    </xf>
    <xf numFmtId="165" fontId="12" fillId="2" borderId="3" xfId="0" applyNumberFormat="1" applyFont="1" applyFill="1" applyBorder="1" applyAlignment="1" applyProtection="1">
      <alignment horizontal="center" vertical="center"/>
    </xf>
    <xf numFmtId="1" fontId="12" fillId="2" borderId="1" xfId="0" applyNumberFormat="1" applyFont="1" applyFill="1" applyBorder="1" applyAlignment="1" applyProtection="1">
      <alignment horizontal="center" vertical="center"/>
    </xf>
    <xf numFmtId="0" fontId="0" fillId="0" borderId="0" xfId="0" applyFill="1" applyBorder="1" applyProtection="1"/>
    <xf numFmtId="0" fontId="13" fillId="0" borderId="0" xfId="0" applyFont="1" applyFill="1" applyBorder="1" applyAlignment="1" applyProtection="1">
      <alignment vertical="center"/>
    </xf>
    <xf numFmtId="0" fontId="11" fillId="4" borderId="12" xfId="0" applyFont="1" applyFill="1" applyBorder="1" applyAlignment="1" applyProtection="1">
      <alignment vertical="center" wrapText="1"/>
    </xf>
    <xf numFmtId="0" fontId="0" fillId="0" borderId="0" xfId="0" applyBorder="1" applyProtection="1"/>
    <xf numFmtId="0" fontId="9" fillId="0" borderId="0" xfId="0" applyFont="1" applyFill="1" applyBorder="1" applyAlignment="1" applyProtection="1">
      <alignment horizontal="right" vertical="center"/>
      <protection locked="0"/>
    </xf>
    <xf numFmtId="0" fontId="29" fillId="0" borderId="0" xfId="0" applyFont="1" applyFill="1" applyBorder="1" applyAlignment="1" applyProtection="1">
      <alignment horizontal="center" vertical="center"/>
      <protection locked="0"/>
    </xf>
    <xf numFmtId="0" fontId="11" fillId="4" borderId="7" xfId="0" applyFont="1" applyFill="1" applyBorder="1" applyAlignment="1" applyProtection="1">
      <alignment vertical="center" wrapText="1"/>
      <protection locked="0"/>
    </xf>
    <xf numFmtId="0" fontId="10" fillId="0" borderId="28" xfId="0" applyFont="1" applyFill="1" applyBorder="1" applyAlignment="1" applyProtection="1">
      <alignment vertical="center"/>
      <protection locked="0"/>
    </xf>
    <xf numFmtId="0" fontId="13" fillId="4" borderId="15" xfId="0" applyFont="1" applyFill="1" applyBorder="1" applyAlignment="1" applyProtection="1">
      <alignment vertical="center"/>
    </xf>
    <xf numFmtId="0" fontId="18" fillId="0" borderId="0" xfId="0" applyFont="1" applyFill="1" applyBorder="1" applyAlignment="1" applyProtection="1">
      <alignment horizontal="center" vertical="center"/>
    </xf>
    <xf numFmtId="10" fontId="10" fillId="0" borderId="0" xfId="0" applyNumberFormat="1" applyFont="1" applyFill="1" applyBorder="1" applyAlignment="1" applyProtection="1">
      <alignment horizontal="center" vertical="center"/>
    </xf>
    <xf numFmtId="0" fontId="0" fillId="0" borderId="0" xfId="0" applyFont="1" applyFill="1" applyBorder="1" applyProtection="1"/>
    <xf numFmtId="0" fontId="0" fillId="0" borderId="0" xfId="0" applyFont="1" applyFill="1" applyProtection="1"/>
    <xf numFmtId="0" fontId="20"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0" fillId="2" borderId="0" xfId="0" applyFill="1" applyBorder="1"/>
    <xf numFmtId="0" fontId="0" fillId="0" borderId="14" xfId="0" applyBorder="1"/>
    <xf numFmtId="0" fontId="38" fillId="0" borderId="0" xfId="0" applyFont="1" applyFill="1" applyBorder="1" applyAlignment="1">
      <alignment horizontal="justify" vertical="center" wrapText="1"/>
    </xf>
    <xf numFmtId="10" fontId="9" fillId="0" borderId="1" xfId="0" applyNumberFormat="1" applyFont="1" applyBorder="1" applyAlignment="1" applyProtection="1">
      <alignment horizontal="center" vertical="center"/>
    </xf>
    <xf numFmtId="0" fontId="14" fillId="0" borderId="0" xfId="0" applyFont="1" applyFill="1" applyBorder="1" applyAlignment="1" applyProtection="1">
      <alignment horizontal="center" vertical="center"/>
      <protection locked="0"/>
    </xf>
    <xf numFmtId="0" fontId="11" fillId="6" borderId="3"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protection locked="0"/>
    </xf>
    <xf numFmtId="0" fontId="0" fillId="0" borderId="4" xfId="0" applyFill="1" applyBorder="1" applyAlignment="1" applyProtection="1"/>
    <xf numFmtId="0" fontId="0" fillId="0" borderId="4" xfId="0" applyFill="1" applyBorder="1" applyProtection="1">
      <protection locked="0"/>
    </xf>
    <xf numFmtId="0" fontId="14" fillId="2" borderId="0" xfId="0" applyFont="1" applyFill="1" applyBorder="1" applyAlignment="1" applyProtection="1">
      <alignment horizontal="center" vertical="center"/>
    </xf>
    <xf numFmtId="0" fontId="0" fillId="0" borderId="8" xfId="0" applyBorder="1" applyProtection="1">
      <protection locked="0"/>
    </xf>
    <xf numFmtId="0" fontId="12" fillId="0" borderId="1" xfId="0" applyFont="1" applyFill="1" applyBorder="1" applyAlignment="1" applyProtection="1">
      <alignment horizontal="center" vertical="center" wrapText="1"/>
      <protection locked="0"/>
    </xf>
    <xf numFmtId="0" fontId="12" fillId="0" borderId="3" xfId="0" applyFont="1" applyBorder="1" applyAlignment="1" applyProtection="1">
      <alignment horizontal="center" vertical="center" wrapText="1"/>
    </xf>
    <xf numFmtId="1" fontId="0" fillId="0" borderId="15" xfId="0" applyNumberFormat="1" applyBorder="1" applyAlignment="1" applyProtection="1">
      <alignment horizontal="center" vertical="center"/>
    </xf>
    <xf numFmtId="0" fontId="9" fillId="7" borderId="0" xfId="0" applyFont="1" applyFill="1" applyBorder="1" applyAlignment="1" applyProtection="1">
      <alignment horizontal="right" vertical="center"/>
    </xf>
    <xf numFmtId="0" fontId="16" fillId="4" borderId="7" xfId="0" applyFont="1" applyFill="1" applyBorder="1" applyAlignment="1" applyProtection="1">
      <alignment horizontal="center" vertical="center" wrapText="1"/>
    </xf>
    <xf numFmtId="10" fontId="10" fillId="2" borderId="0" xfId="0" applyNumberFormat="1" applyFont="1" applyFill="1" applyBorder="1" applyAlignment="1" applyProtection="1">
      <alignment horizontal="center" vertical="center"/>
    </xf>
    <xf numFmtId="0" fontId="11" fillId="4" borderId="5" xfId="0" applyFont="1" applyFill="1" applyBorder="1" applyAlignment="1" applyProtection="1">
      <alignment horizontal="center" vertical="center" wrapText="1"/>
      <protection locked="0"/>
    </xf>
    <xf numFmtId="0" fontId="11" fillId="4" borderId="15"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center" vertical="center" wrapText="1"/>
    </xf>
    <xf numFmtId="166" fontId="0" fillId="0" borderId="1" xfId="0" applyNumberFormat="1" applyBorder="1" applyAlignment="1" applyProtection="1">
      <alignment horizontal="center" vertical="center"/>
    </xf>
    <xf numFmtId="2" fontId="0" fillId="0" borderId="0" xfId="0" applyNumberFormat="1" applyProtection="1"/>
    <xf numFmtId="0" fontId="12" fillId="0" borderId="1"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xf>
    <xf numFmtId="0" fontId="14" fillId="0" borderId="0" xfId="0" applyFont="1" applyFill="1" applyBorder="1" applyAlignment="1" applyProtection="1">
      <alignment horizontal="center" vertical="center"/>
      <protection locked="0"/>
    </xf>
    <xf numFmtId="10" fontId="9" fillId="0" borderId="1" xfId="0" applyNumberFormat="1" applyFont="1" applyBorder="1" applyAlignment="1" applyProtection="1">
      <alignment horizontal="center" vertical="center"/>
    </xf>
    <xf numFmtId="0" fontId="12" fillId="0" borderId="3"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5" fillId="7" borderId="13" xfId="0" applyFont="1" applyFill="1" applyBorder="1" applyAlignment="1" applyProtection="1">
      <alignment horizontal="center" vertical="center"/>
    </xf>
    <xf numFmtId="0" fontId="15" fillId="7" borderId="12" xfId="0" applyFont="1" applyFill="1" applyBorder="1" applyAlignment="1" applyProtection="1">
      <alignment horizontal="center" vertical="center"/>
    </xf>
    <xf numFmtId="2" fontId="12" fillId="2" borderId="1" xfId="0" applyNumberFormat="1" applyFont="1" applyFill="1" applyBorder="1" applyAlignment="1" applyProtection="1">
      <alignment horizontal="center" vertical="center" wrapText="1"/>
    </xf>
    <xf numFmtId="1" fontId="12" fillId="2" borderId="1" xfId="0" applyNumberFormat="1" applyFont="1" applyFill="1" applyBorder="1" applyAlignment="1" applyProtection="1">
      <alignment horizontal="center" vertical="center" wrapText="1"/>
    </xf>
    <xf numFmtId="0" fontId="9" fillId="10" borderId="15" xfId="0" applyFont="1" applyFill="1" applyBorder="1" applyAlignment="1" applyProtection="1">
      <alignment horizontal="center" vertical="center"/>
    </xf>
    <xf numFmtId="10" fontId="9" fillId="0" borderId="1" xfId="0" applyNumberFormat="1" applyFont="1" applyBorder="1" applyAlignment="1" applyProtection="1">
      <alignment horizontal="center" vertical="center"/>
    </xf>
    <xf numFmtId="0" fontId="16" fillId="4" borderId="20" xfId="0" applyFont="1" applyFill="1" applyBorder="1" applyAlignment="1" applyProtection="1">
      <alignment vertical="center" wrapText="1"/>
      <protection locked="0"/>
    </xf>
    <xf numFmtId="0" fontId="16" fillId="4" borderId="8" xfId="0" applyFont="1" applyFill="1" applyBorder="1" applyAlignment="1" applyProtection="1">
      <alignment vertical="center" wrapText="1"/>
      <protection locked="0"/>
    </xf>
    <xf numFmtId="0" fontId="1" fillId="4" borderId="7" xfId="0" applyFont="1" applyFill="1" applyBorder="1" applyAlignment="1" applyProtection="1">
      <alignment vertical="center" wrapText="1"/>
      <protection locked="0"/>
    </xf>
    <xf numFmtId="0" fontId="1" fillId="4" borderId="15" xfId="0" applyFont="1" applyFill="1" applyBorder="1" applyAlignment="1" applyProtection="1">
      <alignment vertical="center" wrapText="1"/>
      <protection locked="0"/>
    </xf>
    <xf numFmtId="0" fontId="15" fillId="4" borderId="7" xfId="0" applyFont="1" applyFill="1" applyBorder="1" applyAlignment="1" applyProtection="1">
      <alignment horizontal="center" vertical="center"/>
    </xf>
    <xf numFmtId="0" fontId="20" fillId="4" borderId="7"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xf>
    <xf numFmtId="0" fontId="33" fillId="0" borderId="0" xfId="0" applyFont="1" applyFill="1" applyBorder="1" applyAlignment="1" applyProtection="1">
      <alignment wrapText="1"/>
    </xf>
    <xf numFmtId="0" fontId="9" fillId="0" borderId="0" xfId="0"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0" fontId="33" fillId="2" borderId="0" xfId="0" applyFont="1" applyFill="1" applyBorder="1" applyAlignment="1" applyProtection="1">
      <alignment wrapText="1"/>
    </xf>
    <xf numFmtId="0" fontId="1" fillId="4" borderId="20" xfId="0" applyFont="1" applyFill="1" applyBorder="1" applyAlignment="1" applyProtection="1">
      <alignment vertical="center" wrapText="1"/>
    </xf>
    <xf numFmtId="0" fontId="9" fillId="0" borderId="0" xfId="0" applyFont="1" applyFill="1" applyBorder="1" applyAlignment="1" applyProtection="1">
      <alignment vertical="center"/>
      <protection locked="0"/>
    </xf>
    <xf numFmtId="0" fontId="1" fillId="0" borderId="0" xfId="0" applyFont="1" applyFill="1" applyBorder="1" applyAlignment="1" applyProtection="1">
      <alignment vertical="center" wrapText="1"/>
      <protection locked="0"/>
    </xf>
    <xf numFmtId="0" fontId="11" fillId="7" borderId="15" xfId="0" applyFont="1" applyFill="1" applyBorder="1" applyAlignment="1" applyProtection="1">
      <alignment horizontal="center" vertical="center" wrapText="1"/>
      <protection locked="0"/>
    </xf>
    <xf numFmtId="0" fontId="1" fillId="4" borderId="1" xfId="0" applyFont="1" applyFill="1" applyBorder="1" applyAlignment="1" applyProtection="1">
      <alignment vertical="center" wrapText="1"/>
      <protection locked="0"/>
    </xf>
    <xf numFmtId="0" fontId="28" fillId="0" borderId="11" xfId="0" applyFont="1" applyFill="1" applyBorder="1" applyAlignment="1" applyProtection="1">
      <alignment horizontal="center" vertical="center"/>
      <protection locked="0"/>
    </xf>
    <xf numFmtId="0" fontId="40" fillId="0" borderId="0" xfId="0" applyFont="1" applyFill="1" applyBorder="1" applyAlignment="1" applyProtection="1">
      <alignment wrapText="1"/>
    </xf>
    <xf numFmtId="0" fontId="9" fillId="0" borderId="18" xfId="0" applyFont="1" applyBorder="1" applyAlignment="1" applyProtection="1">
      <alignment horizontal="center" vertical="center"/>
    </xf>
    <xf numFmtId="10" fontId="9" fillId="0" borderId="29" xfId="0" applyNumberFormat="1" applyFont="1" applyBorder="1" applyAlignment="1" applyProtection="1">
      <alignment vertical="center"/>
    </xf>
    <xf numFmtId="10" fontId="9" fillId="0" borderId="4" xfId="0" applyNumberFormat="1" applyFont="1" applyBorder="1" applyAlignment="1" applyProtection="1">
      <alignment vertical="center"/>
    </xf>
    <xf numFmtId="0" fontId="10" fillId="0" borderId="13" xfId="0" applyFont="1" applyFill="1" applyBorder="1" applyAlignment="1" applyProtection="1">
      <alignment vertical="center"/>
    </xf>
    <xf numFmtId="0" fontId="10" fillId="0" borderId="18" xfId="0" applyFont="1" applyFill="1" applyBorder="1" applyAlignment="1" applyProtection="1">
      <alignment vertical="center"/>
    </xf>
    <xf numFmtId="0" fontId="14" fillId="0" borderId="0"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20" fillId="4" borderId="15"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9" fillId="10" borderId="1" xfId="0" applyFont="1" applyFill="1" applyBorder="1" applyAlignment="1" applyProtection="1">
      <alignment horizontal="center" vertical="center"/>
    </xf>
    <xf numFmtId="0" fontId="20" fillId="18" borderId="43" xfId="0" applyFont="1" applyFill="1" applyBorder="1" applyAlignment="1">
      <alignment horizontal="center" vertical="center" wrapText="1"/>
    </xf>
    <xf numFmtId="0" fontId="20" fillId="18" borderId="41" xfId="0" applyFont="1" applyFill="1" applyBorder="1" applyAlignment="1">
      <alignment horizontal="center" vertical="center" wrapText="1"/>
    </xf>
    <xf numFmtId="0" fontId="33" fillId="2" borderId="0" xfId="0" applyFont="1" applyFill="1" applyBorder="1" applyAlignment="1" applyProtection="1">
      <alignment horizontal="center" wrapText="1"/>
    </xf>
    <xf numFmtId="0" fontId="4" fillId="2" borderId="0" xfId="0" applyFont="1" applyFill="1" applyBorder="1" applyAlignment="1">
      <alignment horizontal="justify" vertical="top" wrapText="1"/>
    </xf>
    <xf numFmtId="0" fontId="0" fillId="0" borderId="0" xfId="0" applyFill="1" applyBorder="1" applyAlignment="1" applyProtection="1">
      <alignment horizontal="left"/>
    </xf>
    <xf numFmtId="0" fontId="12" fillId="2" borderId="3" xfId="0" applyFont="1" applyFill="1" applyBorder="1" applyAlignment="1" applyProtection="1">
      <alignment horizontal="center" vertical="center" wrapText="1"/>
      <protection locked="0"/>
    </xf>
    <xf numFmtId="0" fontId="11" fillId="9" borderId="2" xfId="0" applyFont="1" applyFill="1" applyBorder="1" applyAlignment="1" applyProtection="1">
      <alignment horizontal="center" vertical="center" wrapText="1"/>
    </xf>
    <xf numFmtId="0" fontId="11" fillId="9" borderId="3" xfId="0" applyFont="1" applyFill="1" applyBorder="1" applyAlignment="1" applyProtection="1">
      <alignment horizontal="center" vertical="center" wrapText="1"/>
    </xf>
    <xf numFmtId="0" fontId="11" fillId="9" borderId="1" xfId="0" applyFont="1" applyFill="1" applyBorder="1" applyAlignment="1" applyProtection="1">
      <alignment horizontal="center" vertical="center" wrapText="1"/>
    </xf>
    <xf numFmtId="0" fontId="11" fillId="11" borderId="1" xfId="0" applyFont="1" applyFill="1" applyBorder="1" applyAlignment="1" applyProtection="1">
      <alignment horizontal="center" vertical="center" wrapText="1"/>
    </xf>
    <xf numFmtId="0" fontId="15" fillId="12" borderId="1" xfId="0" applyFont="1" applyFill="1" applyBorder="1" applyAlignment="1" applyProtection="1">
      <alignment horizontal="center" vertical="center"/>
    </xf>
    <xf numFmtId="10" fontId="9" fillId="0" borderId="1" xfId="0" applyNumberFormat="1" applyFont="1" applyBorder="1" applyAlignment="1" applyProtection="1">
      <alignment horizontal="center" vertical="center"/>
    </xf>
    <xf numFmtId="0" fontId="11" fillId="11" borderId="13" xfId="0" applyFont="1" applyFill="1" applyBorder="1" applyAlignment="1" applyProtection="1">
      <alignment horizontal="center" vertical="center" wrapText="1"/>
    </xf>
    <xf numFmtId="0" fontId="41" fillId="2" borderId="0" xfId="0" applyNumberFormat="1" applyFont="1" applyFill="1" applyBorder="1" applyAlignment="1" applyProtection="1">
      <alignment horizontal="center" vertical="center"/>
    </xf>
    <xf numFmtId="0" fontId="9" fillId="7" borderId="1" xfId="0" applyFont="1" applyFill="1" applyBorder="1" applyAlignment="1" applyProtection="1">
      <alignment horizontal="center" vertical="center"/>
    </xf>
    <xf numFmtId="166" fontId="0" fillId="2" borderId="1" xfId="0" applyNumberFormat="1" applyFill="1" applyBorder="1" applyAlignment="1" applyProtection="1">
      <alignment horizontal="center" vertical="center"/>
    </xf>
    <xf numFmtId="0" fontId="29" fillId="0" borderId="19" xfId="0" applyFont="1" applyFill="1" applyBorder="1" applyAlignment="1" applyProtection="1">
      <alignment horizontal="center" vertical="center"/>
    </xf>
    <xf numFmtId="0" fontId="29" fillId="0" borderId="6" xfId="0" applyFont="1" applyFill="1" applyBorder="1" applyAlignment="1" applyProtection="1">
      <alignment horizontal="center" vertical="center"/>
    </xf>
    <xf numFmtId="0" fontId="20" fillId="0" borderId="2" xfId="0" applyFont="1" applyBorder="1" applyAlignment="1" applyProtection="1">
      <alignment horizontal="center" vertical="center" wrapText="1"/>
      <protection locked="0"/>
    </xf>
    <xf numFmtId="0" fontId="29" fillId="0" borderId="48" xfId="0" applyFont="1" applyFill="1" applyBorder="1" applyAlignment="1" applyProtection="1">
      <alignment horizontal="center" vertical="center"/>
    </xf>
    <xf numFmtId="0" fontId="10" fillId="11" borderId="37" xfId="0" applyFont="1" applyFill="1" applyBorder="1" applyAlignment="1" applyProtection="1">
      <alignment horizontal="right" vertical="center"/>
    </xf>
    <xf numFmtId="0" fontId="10" fillId="11" borderId="10" xfId="0" applyFont="1" applyFill="1" applyBorder="1" applyAlignment="1" applyProtection="1">
      <alignment horizontal="right" vertical="center"/>
    </xf>
    <xf numFmtId="0" fontId="11" fillId="11" borderId="1" xfId="0" applyFont="1" applyFill="1" applyBorder="1" applyAlignment="1" applyProtection="1">
      <alignment horizontal="center" vertical="center"/>
    </xf>
    <xf numFmtId="0" fontId="15" fillId="11" borderId="1" xfId="0" applyFont="1" applyFill="1" applyBorder="1" applyAlignment="1" applyProtection="1">
      <alignment horizontal="center" vertical="center" wrapText="1"/>
    </xf>
    <xf numFmtId="0" fontId="15" fillId="12" borderId="1" xfId="0" applyFont="1" applyFill="1" applyBorder="1" applyAlignment="1" applyProtection="1">
      <alignment horizontal="center" vertical="center" wrapText="1"/>
    </xf>
    <xf numFmtId="0" fontId="23" fillId="12" borderId="12" xfId="0" applyFont="1" applyFill="1" applyBorder="1" applyAlignment="1" applyProtection="1">
      <alignment horizontal="center" vertical="center" wrapText="1"/>
    </xf>
    <xf numFmtId="0" fontId="11" fillId="13" borderId="1" xfId="0" applyFont="1" applyFill="1" applyBorder="1" applyAlignment="1" applyProtection="1">
      <alignment horizontal="center" vertical="center" wrapText="1"/>
    </xf>
    <xf numFmtId="0" fontId="11" fillId="13" borderId="2" xfId="0" applyFont="1" applyFill="1" applyBorder="1" applyAlignment="1" applyProtection="1">
      <alignment horizontal="center" vertical="center" wrapText="1"/>
    </xf>
    <xf numFmtId="0" fontId="11" fillId="13" borderId="12" xfId="0" applyFont="1" applyFill="1" applyBorder="1" applyAlignment="1" applyProtection="1">
      <alignment horizontal="center" vertical="center" wrapText="1"/>
    </xf>
    <xf numFmtId="0" fontId="31" fillId="12" borderId="29" xfId="0" applyFont="1" applyFill="1" applyBorder="1" applyAlignment="1" applyProtection="1">
      <alignment horizontal="right" vertical="top" wrapText="1"/>
      <protection locked="0"/>
    </xf>
    <xf numFmtId="0" fontId="11" fillId="13" borderId="15" xfId="0" applyFont="1" applyFill="1" applyBorder="1" applyAlignment="1" applyProtection="1">
      <alignment horizontal="center" vertical="center" wrapText="1"/>
    </xf>
    <xf numFmtId="0" fontId="11" fillId="13" borderId="18" xfId="0" applyFont="1" applyFill="1" applyBorder="1" applyAlignment="1" applyProtection="1">
      <alignment horizontal="center" vertical="center" wrapText="1"/>
      <protection locked="0"/>
    </xf>
    <xf numFmtId="0" fontId="12" fillId="25" borderId="1" xfId="0" applyFont="1" applyFill="1" applyBorder="1" applyAlignment="1" applyProtection="1">
      <alignment horizontal="center" vertical="center" wrapText="1"/>
    </xf>
    <xf numFmtId="0" fontId="12" fillId="11" borderId="1" xfId="0" applyFont="1" applyFill="1" applyBorder="1" applyAlignment="1" applyProtection="1">
      <alignment horizontal="center" vertical="center" wrapText="1"/>
    </xf>
    <xf numFmtId="0" fontId="12" fillId="12" borderId="1" xfId="0" applyFont="1" applyFill="1" applyBorder="1" applyAlignment="1" applyProtection="1">
      <alignment horizontal="center" vertical="center" wrapText="1"/>
    </xf>
    <xf numFmtId="0" fontId="12" fillId="12" borderId="1" xfId="0" applyFont="1" applyFill="1" applyBorder="1" applyAlignment="1" applyProtection="1">
      <alignment horizontal="center" vertical="center"/>
    </xf>
    <xf numFmtId="0" fontId="21" fillId="11" borderId="12" xfId="0" applyFont="1" applyFill="1" applyBorder="1" applyAlignment="1" applyProtection="1">
      <alignment horizontal="center" vertical="center" wrapText="1"/>
    </xf>
    <xf numFmtId="0" fontId="21" fillId="11" borderId="1" xfId="0" applyFont="1" applyFill="1" applyBorder="1" applyAlignment="1" applyProtection="1">
      <alignment horizontal="center" vertical="center" wrapText="1"/>
    </xf>
    <xf numFmtId="0" fontId="19" fillId="11" borderId="1" xfId="0" applyFont="1" applyFill="1" applyBorder="1" applyAlignment="1" applyProtection="1">
      <alignment horizontal="center" vertical="center"/>
    </xf>
    <xf numFmtId="0" fontId="9" fillId="11" borderId="1" xfId="0" applyFont="1" applyFill="1" applyBorder="1" applyAlignment="1" applyProtection="1">
      <alignment horizontal="center"/>
    </xf>
    <xf numFmtId="0" fontId="9" fillId="13" borderId="1" xfId="0" applyFont="1" applyFill="1" applyBorder="1" applyAlignment="1" applyProtection="1">
      <alignment horizontal="center" vertical="center"/>
    </xf>
    <xf numFmtId="0" fontId="10" fillId="12" borderId="1" xfId="0" applyFont="1" applyFill="1" applyBorder="1" applyAlignment="1" applyProtection="1">
      <alignment horizontal="center" vertical="center"/>
      <protection locked="0"/>
    </xf>
    <xf numFmtId="0" fontId="10" fillId="21" borderId="37" xfId="0" applyFont="1" applyFill="1" applyBorder="1" applyAlignment="1" applyProtection="1">
      <alignment horizontal="right" vertical="center"/>
    </xf>
    <xf numFmtId="0" fontId="10" fillId="21" borderId="10" xfId="0" applyFont="1" applyFill="1" applyBorder="1" applyAlignment="1" applyProtection="1">
      <alignment horizontal="right" vertical="center"/>
    </xf>
    <xf numFmtId="0" fontId="15" fillId="25" borderId="1" xfId="0" applyFont="1" applyFill="1" applyBorder="1" applyAlignment="1" applyProtection="1">
      <alignment horizontal="center" vertical="center"/>
    </xf>
    <xf numFmtId="0" fontId="15" fillId="25" borderId="3" xfId="0" applyFont="1" applyFill="1" applyBorder="1" applyAlignment="1" applyProtection="1">
      <alignment horizontal="center" vertical="center"/>
    </xf>
    <xf numFmtId="0" fontId="15" fillId="25" borderId="2" xfId="0" applyFont="1" applyFill="1" applyBorder="1" applyAlignment="1" applyProtection="1">
      <alignment horizontal="center" vertical="center"/>
    </xf>
    <xf numFmtId="0" fontId="9" fillId="25" borderId="1" xfId="0" applyFont="1" applyFill="1" applyBorder="1" applyAlignment="1" applyProtection="1">
      <alignment horizontal="center" vertical="center"/>
    </xf>
    <xf numFmtId="0" fontId="12" fillId="25" borderId="2" xfId="0" applyFont="1" applyFill="1" applyBorder="1" applyAlignment="1" applyProtection="1">
      <alignment horizontal="center" vertical="center" wrapText="1"/>
    </xf>
    <xf numFmtId="0" fontId="0" fillId="21" borderId="1" xfId="0" applyFont="1" applyFill="1" applyBorder="1" applyAlignment="1" applyProtection="1">
      <alignment horizontal="center" vertical="center" wrapText="1"/>
    </xf>
    <xf numFmtId="0" fontId="11" fillId="24" borderId="1" xfId="0" applyFont="1" applyFill="1" applyBorder="1" applyAlignment="1" applyProtection="1">
      <alignment horizontal="center" vertical="center" wrapText="1"/>
      <protection locked="0"/>
    </xf>
    <xf numFmtId="0" fontId="11" fillId="24" borderId="1" xfId="0" applyFont="1" applyFill="1" applyBorder="1" applyAlignment="1" applyProtection="1">
      <alignment horizontal="center" wrapText="1"/>
      <protection locked="0"/>
    </xf>
    <xf numFmtId="0" fontId="9" fillId="24" borderId="1" xfId="0" applyFont="1" applyFill="1" applyBorder="1" applyAlignment="1" applyProtection="1">
      <alignment horizontal="center" vertical="center"/>
    </xf>
    <xf numFmtId="0" fontId="10" fillId="23" borderId="37" xfId="0" applyFont="1" applyFill="1" applyBorder="1" applyAlignment="1" applyProtection="1">
      <alignment horizontal="right" vertical="center"/>
    </xf>
    <xf numFmtId="0" fontId="10" fillId="23" borderId="10" xfId="0" applyFont="1" applyFill="1" applyBorder="1" applyAlignment="1" applyProtection="1">
      <alignment horizontal="right" vertical="center"/>
    </xf>
    <xf numFmtId="0" fontId="15" fillId="9" borderId="3" xfId="0" applyFont="1" applyFill="1" applyBorder="1" applyAlignment="1" applyProtection="1">
      <alignment horizontal="center" vertical="center"/>
    </xf>
    <xf numFmtId="0" fontId="15" fillId="9" borderId="2" xfId="0" applyFont="1" applyFill="1" applyBorder="1" applyAlignment="1" applyProtection="1">
      <alignment horizontal="center" vertical="center"/>
    </xf>
    <xf numFmtId="0" fontId="11" fillId="9" borderId="1" xfId="0" applyFont="1" applyFill="1" applyBorder="1" applyAlignment="1" applyProtection="1">
      <alignment horizontal="center" vertical="center" wrapText="1"/>
      <protection locked="0"/>
    </xf>
    <xf numFmtId="0" fontId="0" fillId="9" borderId="1" xfId="0" applyFont="1" applyFill="1" applyBorder="1" applyAlignment="1" applyProtection="1">
      <alignment horizontal="center" vertical="center" wrapText="1"/>
    </xf>
    <xf numFmtId="0" fontId="20" fillId="17" borderId="42" xfId="0" applyFont="1" applyFill="1" applyBorder="1" applyAlignment="1" applyProtection="1">
      <alignment horizontal="center" vertical="center" wrapText="1"/>
      <protection locked="0"/>
    </xf>
    <xf numFmtId="0" fontId="20" fillId="17" borderId="43" xfId="0" applyFont="1" applyFill="1" applyBorder="1" applyAlignment="1" applyProtection="1">
      <alignment horizontal="center" vertical="center" wrapText="1"/>
      <protection locked="0"/>
    </xf>
    <xf numFmtId="0" fontId="20" fillId="17" borderId="44" xfId="0" applyFont="1" applyFill="1" applyBorder="1" applyAlignment="1" applyProtection="1">
      <alignment horizontal="center" vertical="center" wrapText="1"/>
      <protection locked="0"/>
    </xf>
    <xf numFmtId="0" fontId="20" fillId="17" borderId="45" xfId="0" applyFont="1" applyFill="1" applyBorder="1" applyAlignment="1" applyProtection="1">
      <alignment horizontal="center" vertical="center" wrapText="1"/>
      <protection locked="0"/>
    </xf>
    <xf numFmtId="0" fontId="11" fillId="24" borderId="1" xfId="0" applyFont="1" applyFill="1" applyBorder="1" applyAlignment="1" applyProtection="1">
      <alignment horizontal="center" wrapText="1"/>
    </xf>
    <xf numFmtId="0" fontId="0" fillId="0" borderId="0" xfId="0" applyBorder="1" applyAlignment="1" applyProtection="1">
      <alignment horizontal="center"/>
    </xf>
    <xf numFmtId="10" fontId="9" fillId="0" borderId="12" xfId="0" applyNumberFormat="1" applyFont="1" applyBorder="1" applyAlignment="1" applyProtection="1">
      <alignment horizontal="center" vertical="center"/>
    </xf>
    <xf numFmtId="0" fontId="0" fillId="25" borderId="0" xfId="0" applyFill="1" applyBorder="1" applyAlignment="1" applyProtection="1">
      <alignment horizontal="center"/>
    </xf>
    <xf numFmtId="0" fontId="41" fillId="2" borderId="0" xfId="0" applyNumberFormat="1" applyFont="1" applyFill="1" applyBorder="1" applyAlignment="1" applyProtection="1">
      <alignment vertical="center"/>
    </xf>
    <xf numFmtId="0" fontId="10" fillId="0" borderId="13" xfId="0" applyFont="1" applyFill="1" applyBorder="1" applyAlignment="1" applyProtection="1">
      <alignment horizontal="center" vertical="center"/>
    </xf>
    <xf numFmtId="10" fontId="14" fillId="0" borderId="5" xfId="0" applyNumberFormat="1" applyFont="1" applyBorder="1" applyAlignment="1" applyProtection="1">
      <alignment horizontal="center" vertical="center"/>
    </xf>
    <xf numFmtId="0" fontId="20" fillId="0" borderId="15" xfId="0" applyFont="1" applyBorder="1" applyAlignment="1" applyProtection="1">
      <alignment horizontal="center" vertical="center" wrapText="1"/>
      <protection locked="0"/>
    </xf>
    <xf numFmtId="0" fontId="20" fillId="0" borderId="49" xfId="0" applyFont="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12" fillId="0" borderId="15" xfId="0" applyFont="1" applyFill="1" applyBorder="1" applyAlignment="1" applyProtection="1">
      <alignment horizontal="center" vertical="center"/>
      <protection locked="0"/>
    </xf>
    <xf numFmtId="14" fontId="20" fillId="17" borderId="43" xfId="0" applyNumberFormat="1" applyFont="1" applyFill="1" applyBorder="1" applyAlignment="1" applyProtection="1">
      <alignment horizontal="center" vertical="center" wrapText="1"/>
      <protection locked="0"/>
    </xf>
    <xf numFmtId="14" fontId="20" fillId="0" borderId="43" xfId="0" applyNumberFormat="1" applyFont="1" applyBorder="1" applyAlignment="1" applyProtection="1">
      <alignment horizontal="center" vertical="center" wrapText="1"/>
      <protection locked="0"/>
    </xf>
    <xf numFmtId="167" fontId="20" fillId="0" borderId="43" xfId="0" applyNumberFormat="1" applyFont="1" applyBorder="1" applyAlignment="1" applyProtection="1">
      <alignment horizontal="center" vertical="center" wrapText="1"/>
      <protection locked="0"/>
    </xf>
    <xf numFmtId="14" fontId="20" fillId="0" borderId="41" xfId="0" applyNumberFormat="1" applyFont="1" applyBorder="1" applyAlignment="1" applyProtection="1">
      <alignment horizontal="center" vertical="center" wrapText="1"/>
      <protection locked="0"/>
    </xf>
    <xf numFmtId="0" fontId="20" fillId="0" borderId="42" xfId="0" applyFont="1" applyBorder="1" applyAlignment="1" applyProtection="1">
      <alignment horizontal="center" vertical="center" wrapText="1"/>
      <protection locked="0"/>
    </xf>
    <xf numFmtId="0" fontId="20" fillId="0" borderId="41" xfId="0" applyFont="1" applyBorder="1" applyAlignment="1" applyProtection="1">
      <alignment horizontal="center" vertical="center" wrapText="1"/>
      <protection locked="0"/>
    </xf>
    <xf numFmtId="167" fontId="20" fillId="17" borderId="43" xfId="0" applyNumberFormat="1" applyFont="1" applyFill="1" applyBorder="1" applyAlignment="1" applyProtection="1">
      <alignment horizontal="center" vertical="center" wrapText="1"/>
      <protection locked="0"/>
    </xf>
    <xf numFmtId="14" fontId="20" fillId="17" borderId="41" xfId="0" applyNumberFormat="1" applyFont="1" applyFill="1" applyBorder="1" applyAlignment="1" applyProtection="1">
      <alignment horizontal="center" vertical="center" wrapText="1"/>
      <protection locked="0"/>
    </xf>
    <xf numFmtId="0" fontId="12" fillId="0" borderId="12" xfId="0" applyFont="1" applyFill="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26" fillId="2" borderId="0" xfId="0" applyFont="1" applyFill="1" applyBorder="1" applyAlignment="1">
      <alignment vertical="top" wrapText="1"/>
    </xf>
    <xf numFmtId="0" fontId="11" fillId="27" borderId="18" xfId="0" applyFont="1" applyFill="1" applyBorder="1" applyAlignment="1" applyProtection="1">
      <alignment horizontal="center" vertical="center" wrapText="1"/>
      <protection locked="0"/>
    </xf>
    <xf numFmtId="0" fontId="45" fillId="22" borderId="1" xfId="0" applyFont="1" applyFill="1" applyBorder="1" applyAlignment="1" applyProtection="1">
      <alignment wrapText="1"/>
    </xf>
    <xf numFmtId="0" fontId="10" fillId="21" borderId="20" xfId="0" applyFont="1" applyFill="1" applyBorder="1" applyAlignment="1" applyProtection="1">
      <alignment vertical="center" wrapText="1"/>
    </xf>
    <xf numFmtId="0" fontId="10" fillId="21" borderId="28" xfId="0" applyFont="1" applyFill="1" applyBorder="1" applyAlignment="1" applyProtection="1">
      <alignment vertical="center" wrapText="1"/>
    </xf>
    <xf numFmtId="0" fontId="10" fillId="21" borderId="29" xfId="0" applyFont="1" applyFill="1" applyBorder="1" applyAlignment="1" applyProtection="1">
      <alignment vertical="center" wrapText="1"/>
    </xf>
    <xf numFmtId="0" fontId="10" fillId="21" borderId="4" xfId="0" applyFont="1" applyFill="1" applyBorder="1" applyAlignment="1" applyProtection="1">
      <alignment vertical="center" wrapText="1"/>
    </xf>
    <xf numFmtId="0" fontId="20" fillId="17" borderId="49" xfId="0" applyFont="1" applyFill="1" applyBorder="1" applyAlignment="1" applyProtection="1">
      <alignment horizontal="center" vertical="center" wrapText="1"/>
      <protection locked="0"/>
    </xf>
    <xf numFmtId="0" fontId="20" fillId="17" borderId="51"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4" borderId="12" xfId="0" applyFont="1" applyFill="1" applyBorder="1" applyAlignment="1" applyProtection="1">
      <alignment vertical="center" wrapText="1"/>
      <protection locked="0"/>
    </xf>
    <xf numFmtId="0" fontId="11" fillId="4" borderId="8" xfId="0" applyFont="1" applyFill="1" applyBorder="1" applyAlignment="1" applyProtection="1">
      <alignment vertical="center" wrapText="1"/>
      <protection locked="0"/>
    </xf>
    <xf numFmtId="0" fontId="11" fillId="27" borderId="1" xfId="0" applyFont="1" applyFill="1" applyBorder="1" applyAlignment="1" applyProtection="1">
      <alignment horizontal="center" vertical="center" wrapText="1"/>
    </xf>
    <xf numFmtId="0" fontId="11" fillId="23" borderId="1" xfId="0" applyFont="1" applyFill="1" applyBorder="1" applyAlignment="1" applyProtection="1">
      <alignment horizontal="center" vertical="center"/>
    </xf>
    <xf numFmtId="0" fontId="11" fillId="12" borderId="1" xfId="0" applyFont="1" applyFill="1" applyBorder="1" applyAlignment="1" applyProtection="1">
      <alignment horizontal="center" vertical="center" wrapText="1"/>
    </xf>
    <xf numFmtId="0" fontId="11" fillId="10" borderId="1" xfId="0" applyFont="1" applyFill="1" applyBorder="1" applyAlignment="1" applyProtection="1">
      <alignment horizontal="center" vertical="center" wrapText="1"/>
    </xf>
    <xf numFmtId="0" fontId="11" fillId="25" borderId="1" xfId="0" applyFont="1" applyFill="1" applyBorder="1" applyAlignment="1" applyProtection="1">
      <alignment horizontal="center" vertical="center" wrapText="1"/>
    </xf>
    <xf numFmtId="0" fontId="15" fillId="12" borderId="3" xfId="0" applyFont="1" applyFill="1" applyBorder="1" applyAlignment="1" applyProtection="1">
      <alignment horizontal="center" vertical="center"/>
    </xf>
    <xf numFmtId="0" fontId="20" fillId="0" borderId="5"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31" fillId="29" borderId="1" xfId="0" applyFont="1" applyFill="1" applyBorder="1" applyAlignment="1" applyProtection="1">
      <alignment horizontal="center" vertical="center"/>
      <protection locked="0"/>
    </xf>
    <xf numFmtId="0" fontId="9" fillId="9"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9" fillId="6" borderId="3" xfId="0" applyFont="1" applyFill="1" applyBorder="1" applyAlignment="1" applyProtection="1">
      <alignment horizontal="center" vertical="center" wrapText="1"/>
    </xf>
    <xf numFmtId="9" fontId="56" fillId="0" borderId="1" xfId="0" applyNumberFormat="1" applyFont="1" applyFill="1" applyBorder="1" applyAlignment="1" applyProtection="1">
      <alignment horizontal="center" vertical="center" wrapText="1"/>
    </xf>
    <xf numFmtId="0" fontId="11" fillId="27" borderId="13" xfId="0" applyFont="1" applyFill="1" applyBorder="1" applyAlignment="1" applyProtection="1">
      <alignment horizontal="center" wrapText="1"/>
      <protection locked="0"/>
    </xf>
    <xf numFmtId="0" fontId="11" fillId="27" borderId="18" xfId="0" applyFont="1" applyFill="1" applyBorder="1" applyAlignment="1" applyProtection="1">
      <alignment horizontal="left" vertical="top" wrapText="1"/>
      <protection locked="0"/>
    </xf>
    <xf numFmtId="0" fontId="11" fillId="27" borderId="1" xfId="0" applyFont="1" applyFill="1" applyBorder="1" applyAlignment="1" applyProtection="1">
      <alignment horizontal="center" wrapText="1"/>
      <protection locked="0"/>
    </xf>
    <xf numFmtId="0" fontId="59" fillId="13" borderId="1" xfId="0" applyFont="1" applyFill="1" applyBorder="1" applyAlignment="1" applyProtection="1">
      <alignment horizontal="center" vertical="center"/>
    </xf>
    <xf numFmtId="0" fontId="10" fillId="12" borderId="12" xfId="0" applyFont="1" applyFill="1" applyBorder="1" applyAlignment="1" applyProtection="1">
      <alignment horizontal="center" vertical="center" wrapText="1"/>
    </xf>
    <xf numFmtId="0" fontId="16" fillId="11" borderId="12" xfId="0" applyFont="1" applyFill="1" applyBorder="1" applyAlignment="1" applyProtection="1">
      <alignment horizontal="center" vertical="center" wrapText="1"/>
    </xf>
    <xf numFmtId="0" fontId="18" fillId="0" borderId="0" xfId="0" applyFont="1" applyFill="1" applyBorder="1" applyAlignment="1" applyProtection="1">
      <alignment vertical="center"/>
    </xf>
    <xf numFmtId="0" fontId="15" fillId="25" borderId="1"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44" fillId="30" borderId="13" xfId="0" applyFont="1" applyFill="1" applyBorder="1" applyAlignment="1" applyProtection="1">
      <alignment horizontal="center" vertical="center"/>
    </xf>
    <xf numFmtId="10" fontId="14" fillId="30" borderId="5" xfId="0" applyNumberFormat="1" applyFont="1" applyFill="1" applyBorder="1" applyAlignment="1" applyProtection="1">
      <alignment horizontal="center" vertical="center"/>
    </xf>
    <xf numFmtId="0" fontId="15" fillId="7" borderId="1" xfId="0" applyFont="1" applyFill="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protection hidden="1"/>
    </xf>
    <xf numFmtId="0" fontId="12" fillId="0" borderId="3" xfId="0" applyFont="1" applyBorder="1" applyAlignment="1" applyProtection="1">
      <alignment horizontal="center" vertical="center" wrapText="1"/>
      <protection hidden="1"/>
    </xf>
    <xf numFmtId="0" fontId="20" fillId="0" borderId="1" xfId="0" applyFont="1" applyBorder="1" applyAlignment="1" applyProtection="1">
      <alignment horizontal="center" vertical="center" wrapText="1"/>
      <protection hidden="1"/>
    </xf>
    <xf numFmtId="1" fontId="12" fillId="4" borderId="8" xfId="0" applyNumberFormat="1" applyFont="1" applyFill="1" applyBorder="1" applyAlignment="1" applyProtection="1">
      <alignment horizontal="center" vertical="center" wrapText="1"/>
      <protection hidden="1"/>
    </xf>
    <xf numFmtId="0" fontId="9" fillId="13" borderId="5" xfId="0" applyFont="1" applyFill="1" applyBorder="1" applyAlignment="1" applyProtection="1">
      <alignment horizontal="center" vertical="center" wrapText="1"/>
      <protection hidden="1"/>
    </xf>
    <xf numFmtId="166" fontId="9" fillId="13" borderId="5" xfId="0" applyNumberFormat="1" applyFont="1" applyFill="1" applyBorder="1" applyAlignment="1" applyProtection="1">
      <alignment horizontal="center" vertical="center" wrapText="1"/>
      <protection hidden="1"/>
    </xf>
    <xf numFmtId="0" fontId="9" fillId="5" borderId="5" xfId="0" applyFont="1" applyFill="1" applyBorder="1" applyAlignment="1" applyProtection="1">
      <alignment horizontal="center" vertical="center" wrapText="1"/>
      <protection hidden="1"/>
    </xf>
    <xf numFmtId="166" fontId="9" fillId="5" borderId="5" xfId="0" applyNumberFormat="1" applyFont="1" applyFill="1" applyBorder="1" applyAlignment="1" applyProtection="1">
      <alignment horizontal="center" vertical="center" wrapText="1"/>
      <protection hidden="1"/>
    </xf>
    <xf numFmtId="0" fontId="9" fillId="24" borderId="5" xfId="0" applyFont="1" applyFill="1" applyBorder="1" applyAlignment="1" applyProtection="1">
      <alignment horizontal="center" vertical="center" wrapText="1"/>
      <protection hidden="1"/>
    </xf>
    <xf numFmtId="166" fontId="9" fillId="24" borderId="5" xfId="0" applyNumberFormat="1" applyFont="1" applyFill="1" applyBorder="1" applyAlignment="1" applyProtection="1">
      <alignment horizontal="center" vertical="center" wrapText="1"/>
      <protection hidden="1"/>
    </xf>
    <xf numFmtId="0" fontId="9" fillId="2" borderId="5" xfId="0" applyFont="1" applyFill="1" applyBorder="1" applyAlignment="1" applyProtection="1">
      <alignment horizontal="center" vertical="center" wrapText="1"/>
      <protection hidden="1"/>
    </xf>
    <xf numFmtId="1" fontId="9" fillId="0" borderId="5" xfId="0" applyNumberFormat="1"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9" fontId="9" fillId="2" borderId="5" xfId="0" applyNumberFormat="1" applyFont="1" applyFill="1" applyBorder="1" applyAlignment="1" applyProtection="1">
      <alignment horizontal="center" vertical="center" wrapText="1"/>
      <protection hidden="1"/>
    </xf>
    <xf numFmtId="1" fontId="9" fillId="2" borderId="5" xfId="0" applyNumberFormat="1" applyFont="1" applyFill="1" applyBorder="1" applyAlignment="1" applyProtection="1">
      <alignment horizontal="center" vertical="center" wrapText="1"/>
      <protection hidden="1"/>
    </xf>
    <xf numFmtId="1" fontId="9" fillId="2" borderId="1" xfId="0" applyNumberFormat="1" applyFont="1" applyFill="1" applyBorder="1" applyAlignment="1" applyProtection="1">
      <alignment horizontal="center" vertical="center" wrapText="1"/>
      <protection hidden="1"/>
    </xf>
    <xf numFmtId="1" fontId="12" fillId="4" borderId="7" xfId="0" applyNumberFormat="1"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1" fontId="9" fillId="0" borderId="1" xfId="0" applyNumberFormat="1" applyFont="1" applyFill="1" applyBorder="1" applyAlignment="1" applyProtection="1">
      <alignment horizontal="center" vertical="center" wrapText="1"/>
      <protection hidden="1"/>
    </xf>
    <xf numFmtId="0" fontId="0" fillId="0" borderId="0" xfId="0" applyFill="1" applyProtection="1">
      <protection locked="0" hidden="1"/>
    </xf>
    <xf numFmtId="0" fontId="10" fillId="0" borderId="0" xfId="0" applyFont="1" applyFill="1" applyBorder="1" applyAlignment="1" applyProtection="1">
      <alignment vertical="center"/>
      <protection hidden="1"/>
    </xf>
    <xf numFmtId="0" fontId="0" fillId="4" borderId="7" xfId="0" applyFill="1" applyBorder="1" applyAlignment="1" applyProtection="1">
      <protection hidden="1"/>
    </xf>
    <xf numFmtId="0" fontId="19" fillId="7" borderId="1" xfId="0" applyFont="1" applyFill="1" applyBorder="1" applyAlignment="1" applyProtection="1">
      <alignment horizontal="center" vertical="center" wrapText="1"/>
      <protection hidden="1"/>
    </xf>
    <xf numFmtId="0" fontId="36" fillId="4" borderId="28" xfId="0" applyFont="1" applyFill="1" applyBorder="1" applyAlignment="1" applyProtection="1">
      <alignment horizontal="center" wrapText="1"/>
      <protection hidden="1"/>
    </xf>
    <xf numFmtId="0" fontId="29" fillId="4" borderId="27" xfId="0" applyFont="1" applyFill="1" applyBorder="1" applyAlignment="1" applyProtection="1">
      <alignment horizontal="center" vertical="center"/>
      <protection hidden="1"/>
    </xf>
    <xf numFmtId="0" fontId="10" fillId="4" borderId="27" xfId="0" applyFont="1" applyFill="1" applyBorder="1" applyAlignment="1" applyProtection="1">
      <alignment horizontal="center" vertical="center"/>
      <protection hidden="1"/>
    </xf>
    <xf numFmtId="0" fontId="2" fillId="4" borderId="28" xfId="0" applyFont="1" applyFill="1" applyBorder="1" applyAlignment="1" applyProtection="1">
      <alignment horizontal="center" wrapText="1"/>
      <protection hidden="1"/>
    </xf>
    <xf numFmtId="0" fontId="0" fillId="2" borderId="0" xfId="0" applyFont="1" applyFill="1" applyBorder="1" applyProtection="1">
      <protection hidden="1"/>
    </xf>
    <xf numFmtId="0" fontId="0" fillId="0" borderId="0" xfId="0" applyFill="1" applyBorder="1" applyProtection="1">
      <protection locked="0" hidden="1"/>
    </xf>
    <xf numFmtId="0" fontId="10" fillId="7" borderId="37" xfId="0" applyFont="1" applyFill="1" applyBorder="1" applyAlignment="1" applyProtection="1">
      <alignment horizontal="right" vertical="center"/>
      <protection hidden="1"/>
    </xf>
    <xf numFmtId="0" fontId="10" fillId="7" borderId="10" xfId="0" applyFont="1" applyFill="1" applyBorder="1" applyAlignment="1" applyProtection="1">
      <alignment horizontal="right" vertical="center"/>
      <protection hidden="1"/>
    </xf>
    <xf numFmtId="0" fontId="29" fillId="0" borderId="11" xfId="0" applyFont="1" applyFill="1" applyBorder="1" applyAlignment="1" applyProtection="1">
      <alignment horizontal="center" vertical="center"/>
      <protection hidden="1"/>
    </xf>
    <xf numFmtId="0" fontId="29" fillId="0" borderId="6" xfId="0" applyFont="1" applyFill="1" applyBorder="1" applyAlignment="1" applyProtection="1">
      <alignment horizontal="center" vertical="center"/>
      <protection hidden="1"/>
    </xf>
    <xf numFmtId="10" fontId="9" fillId="0" borderId="1" xfId="0" applyNumberFormat="1" applyFont="1" applyBorder="1" applyAlignment="1" applyProtection="1">
      <alignment horizontal="center" vertical="center"/>
    </xf>
    <xf numFmtId="0" fontId="29" fillId="12" borderId="1" xfId="0" applyFont="1" applyFill="1" applyBorder="1" applyAlignment="1" applyProtection="1">
      <alignment horizontal="center" vertical="center"/>
    </xf>
    <xf numFmtId="10" fontId="10" fillId="0" borderId="1" xfId="0" applyNumberFormat="1" applyFont="1" applyBorder="1" applyAlignment="1" applyProtection="1">
      <alignment horizontal="center" vertical="center"/>
    </xf>
    <xf numFmtId="0" fontId="29" fillId="12" borderId="12" xfId="0" applyFont="1" applyFill="1" applyBorder="1" applyAlignment="1" applyProtection="1">
      <alignment horizontal="center" vertical="center"/>
    </xf>
    <xf numFmtId="0" fontId="10" fillId="13" borderId="1" xfId="0" applyFont="1" applyFill="1" applyBorder="1" applyAlignment="1" applyProtection="1">
      <alignment horizontal="center" vertical="center"/>
    </xf>
    <xf numFmtId="0" fontId="31" fillId="25" borderId="29" xfId="0" applyFont="1" applyFill="1" applyBorder="1" applyAlignment="1" applyProtection="1">
      <alignment horizontal="right" vertical="top" wrapText="1"/>
      <protection locked="0"/>
    </xf>
    <xf numFmtId="0" fontId="10" fillId="25" borderId="1" xfId="0" applyFont="1" applyFill="1" applyBorder="1" applyAlignment="1" applyProtection="1">
      <alignment horizontal="center" vertical="center"/>
    </xf>
    <xf numFmtId="0" fontId="11" fillId="6" borderId="1" xfId="0" applyFont="1" applyFill="1" applyBorder="1" applyAlignment="1" applyProtection="1">
      <alignment horizontal="center" vertical="center" wrapText="1"/>
    </xf>
    <xf numFmtId="9" fontId="10" fillId="0" borderId="5" xfId="0" applyNumberFormat="1" applyFont="1" applyFill="1" applyBorder="1" applyAlignment="1" applyProtection="1">
      <alignment horizontal="center" vertical="center" wrapText="1"/>
      <protection hidden="1"/>
    </xf>
    <xf numFmtId="0" fontId="0" fillId="0" borderId="24" xfId="0" applyBorder="1" applyAlignment="1">
      <alignment horizontal="center"/>
    </xf>
    <xf numFmtId="0" fontId="0" fillId="0" borderId="21" xfId="0" applyBorder="1" applyAlignment="1">
      <alignment horizontal="center"/>
    </xf>
    <xf numFmtId="0" fontId="0" fillId="0" borderId="25" xfId="0" applyBorder="1" applyAlignment="1">
      <alignment horizontal="center"/>
    </xf>
    <xf numFmtId="0" fontId="46" fillId="26" borderId="9" xfId="0" applyFont="1" applyFill="1" applyBorder="1" applyAlignment="1">
      <alignment horizontal="center" vertical="center" wrapText="1"/>
    </xf>
    <xf numFmtId="0" fontId="46" fillId="26" borderId="0" xfId="0" applyFont="1" applyFill="1" applyBorder="1" applyAlignment="1">
      <alignment horizontal="center" vertical="center" wrapText="1"/>
    </xf>
    <xf numFmtId="0" fontId="46" fillId="26" borderId="14" xfId="0" applyFont="1" applyFill="1" applyBorder="1" applyAlignment="1">
      <alignment horizontal="center" vertical="center" wrapText="1"/>
    </xf>
    <xf numFmtId="0" fontId="0" fillId="2" borderId="0" xfId="0" applyFill="1" applyBorder="1" applyAlignment="1">
      <alignment horizontal="justify" vertical="top" wrapText="1"/>
    </xf>
    <xf numFmtId="0" fontId="7" fillId="2" borderId="0" xfId="0" applyFont="1" applyFill="1" applyBorder="1"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xf>
    <xf numFmtId="0" fontId="43" fillId="20" borderId="2" xfId="0" applyFont="1" applyFill="1" applyBorder="1" applyAlignment="1">
      <alignment horizontal="center" vertical="center" wrapText="1"/>
    </xf>
    <xf numFmtId="0" fontId="43" fillId="20" borderId="27" xfId="0" applyFont="1" applyFill="1" applyBorder="1" applyAlignment="1">
      <alignment horizontal="center" vertical="center" wrapText="1"/>
    </xf>
    <xf numFmtId="0" fontId="43" fillId="20" borderId="3" xfId="0" applyFont="1" applyFill="1" applyBorder="1" applyAlignment="1">
      <alignment horizontal="center" vertical="center" wrapText="1"/>
    </xf>
    <xf numFmtId="0" fontId="4" fillId="2" borderId="0" xfId="0" applyFont="1" applyFill="1" applyBorder="1" applyAlignment="1">
      <alignment horizontal="justify" vertical="top" wrapText="1"/>
    </xf>
    <xf numFmtId="0" fontId="43" fillId="23" borderId="1" xfId="0" applyFont="1" applyFill="1" applyBorder="1" applyAlignment="1">
      <alignment horizontal="center" vertical="center" wrapText="1"/>
    </xf>
    <xf numFmtId="0" fontId="0" fillId="0" borderId="4" xfId="0" applyBorder="1" applyAlignment="1">
      <alignment horizontal="justify" vertical="center" wrapText="1"/>
    </xf>
    <xf numFmtId="0" fontId="43" fillId="22" borderId="1" xfId="0" applyFont="1" applyFill="1" applyBorder="1" applyAlignment="1">
      <alignment horizontal="center" vertical="center" wrapText="1"/>
    </xf>
    <xf numFmtId="0" fontId="26" fillId="2" borderId="0" xfId="0" applyFont="1" applyFill="1" applyBorder="1" applyAlignment="1">
      <alignment horizontal="justify" vertical="top" wrapText="1"/>
    </xf>
    <xf numFmtId="0" fontId="38" fillId="0" borderId="0" xfId="0" applyFont="1" applyFill="1" applyBorder="1" applyAlignment="1">
      <alignment horizontal="justify" vertical="center" wrapText="1"/>
    </xf>
    <xf numFmtId="0" fontId="38" fillId="0" borderId="26" xfId="0" applyFont="1" applyFill="1" applyBorder="1" applyAlignment="1">
      <alignment horizontal="justify" vertical="top" wrapText="1"/>
    </xf>
    <xf numFmtId="0" fontId="0" fillId="2" borderId="26" xfId="0" applyFill="1" applyBorder="1" applyAlignment="1">
      <alignment horizontal="justify" vertical="top" wrapText="1"/>
    </xf>
    <xf numFmtId="0" fontId="43" fillId="28" borderId="1" xfId="0" applyFont="1" applyFill="1" applyBorder="1" applyAlignment="1">
      <alignment horizontal="center" vertical="center" wrapText="1"/>
    </xf>
    <xf numFmtId="0" fontId="20" fillId="17" borderId="41" xfId="0" applyFont="1" applyFill="1" applyBorder="1" applyAlignment="1" applyProtection="1">
      <alignment horizontal="center" vertical="center" wrapText="1"/>
      <protection locked="0"/>
    </xf>
    <xf numFmtId="0" fontId="26" fillId="0" borderId="42" xfId="0" applyFont="1" applyBorder="1" applyProtection="1">
      <protection locked="0"/>
    </xf>
    <xf numFmtId="0" fontId="65" fillId="0" borderId="16" xfId="0" applyFont="1" applyFill="1" applyBorder="1" applyAlignment="1" applyProtection="1">
      <alignment horizontal="center" vertical="center" wrapText="1"/>
    </xf>
    <xf numFmtId="0" fontId="65" fillId="0" borderId="17" xfId="0" applyFont="1" applyFill="1" applyBorder="1" applyAlignment="1" applyProtection="1">
      <alignment horizontal="center" vertical="center" wrapText="1"/>
    </xf>
    <xf numFmtId="0" fontId="65" fillId="0" borderId="30" xfId="0" applyFont="1" applyFill="1" applyBorder="1" applyAlignment="1" applyProtection="1">
      <alignment horizontal="center" vertical="center" wrapText="1"/>
    </xf>
    <xf numFmtId="0" fontId="13" fillId="8" borderId="33" xfId="0" applyFont="1" applyFill="1" applyBorder="1" applyAlignment="1" applyProtection="1">
      <alignment horizontal="center" vertical="center"/>
    </xf>
    <xf numFmtId="0" fontId="13" fillId="8" borderId="30" xfId="0" applyFont="1" applyFill="1" applyBorder="1" applyAlignment="1" applyProtection="1">
      <alignment horizontal="center" vertical="center"/>
    </xf>
    <xf numFmtId="0" fontId="16" fillId="0" borderId="16"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6" fillId="0" borderId="38" xfId="0" applyFont="1" applyFill="1" applyBorder="1" applyAlignment="1" applyProtection="1">
      <alignment horizontal="center" vertical="center"/>
    </xf>
    <xf numFmtId="0" fontId="11" fillId="11" borderId="12" xfId="0" applyFont="1" applyFill="1" applyBorder="1" applyAlignment="1" applyProtection="1">
      <alignment horizontal="center" vertical="center" wrapText="1"/>
    </xf>
    <xf numFmtId="0" fontId="11" fillId="11" borderId="7" xfId="0" applyFont="1" applyFill="1" applyBorder="1" applyAlignment="1" applyProtection="1">
      <alignment horizontal="center" vertical="center" wrapText="1"/>
    </xf>
    <xf numFmtId="0" fontId="11" fillId="11" borderId="15" xfId="0" applyFont="1" applyFill="1" applyBorder="1" applyAlignment="1" applyProtection="1">
      <alignment horizontal="center" vertical="center" wrapText="1"/>
    </xf>
    <xf numFmtId="49" fontId="10" fillId="11" borderId="2" xfId="0" applyNumberFormat="1" applyFont="1" applyFill="1" applyBorder="1" applyAlignment="1" applyProtection="1">
      <alignment horizontal="center" vertical="center" wrapText="1"/>
      <protection locked="0"/>
    </xf>
    <xf numFmtId="49" fontId="10" fillId="11" borderId="27" xfId="0" applyNumberFormat="1" applyFont="1" applyFill="1" applyBorder="1" applyAlignment="1" applyProtection="1">
      <alignment horizontal="center" vertical="center" wrapText="1"/>
      <protection locked="0"/>
    </xf>
    <xf numFmtId="49" fontId="10" fillId="11" borderId="3" xfId="0" applyNumberFormat="1" applyFont="1" applyFill="1" applyBorder="1" applyAlignment="1" applyProtection="1">
      <alignment horizontal="center" vertical="center" wrapText="1"/>
      <protection locked="0"/>
    </xf>
    <xf numFmtId="49" fontId="10" fillId="11" borderId="2" xfId="0" applyNumberFormat="1" applyFont="1" applyFill="1" applyBorder="1" applyAlignment="1" applyProtection="1">
      <alignment horizontal="center" vertical="center" wrapText="1"/>
    </xf>
    <xf numFmtId="49" fontId="10" fillId="11" borderId="27" xfId="0" applyNumberFormat="1" applyFont="1" applyFill="1" applyBorder="1" applyAlignment="1" applyProtection="1">
      <alignment horizontal="center" vertical="center" wrapText="1"/>
    </xf>
    <xf numFmtId="49" fontId="10" fillId="11" borderId="3" xfId="0" applyNumberFormat="1" applyFont="1" applyFill="1" applyBorder="1" applyAlignment="1" applyProtection="1">
      <alignment horizontal="center" vertical="center" wrapText="1"/>
    </xf>
    <xf numFmtId="0" fontId="11" fillId="12" borderId="20" xfId="0"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5" xfId="0" applyFont="1" applyFill="1" applyBorder="1" applyAlignment="1" applyProtection="1">
      <alignment horizontal="center" vertical="center" wrapText="1"/>
      <protection locked="0"/>
    </xf>
    <xf numFmtId="0" fontId="11" fillId="4" borderId="12" xfId="0" applyFont="1" applyFill="1" applyBorder="1" applyAlignment="1" applyProtection="1">
      <alignment horizontal="center" vertical="center" wrapText="1"/>
      <protection locked="0"/>
    </xf>
    <xf numFmtId="0" fontId="11" fillId="4" borderId="7" xfId="0" applyFont="1" applyFill="1" applyBorder="1" applyAlignment="1" applyProtection="1">
      <alignment horizontal="center" vertical="center" wrapText="1"/>
      <protection locked="0"/>
    </xf>
    <xf numFmtId="0" fontId="11" fillId="4" borderId="15" xfId="0" applyFont="1" applyFill="1" applyBorder="1" applyAlignment="1" applyProtection="1">
      <alignment horizontal="center" vertical="center" wrapText="1"/>
      <protection locked="0"/>
    </xf>
    <xf numFmtId="0" fontId="11" fillId="12" borderId="4" xfId="0" applyFont="1" applyFill="1" applyBorder="1" applyAlignment="1" applyProtection="1">
      <alignment horizontal="left" vertical="top" wrapText="1"/>
    </xf>
    <xf numFmtId="0" fontId="11" fillId="12" borderId="5" xfId="0" applyFont="1" applyFill="1" applyBorder="1" applyAlignment="1" applyProtection="1">
      <alignment horizontal="left" vertical="top" wrapText="1"/>
    </xf>
    <xf numFmtId="0" fontId="11" fillId="12" borderId="20" xfId="0" applyFont="1" applyFill="1" applyBorder="1" applyAlignment="1" applyProtection="1">
      <alignment horizontal="center" wrapText="1"/>
      <protection locked="0"/>
    </xf>
    <xf numFmtId="0" fontId="11" fillId="12" borderId="28" xfId="0" applyFont="1" applyFill="1" applyBorder="1" applyAlignment="1" applyProtection="1">
      <alignment horizontal="center" wrapText="1"/>
      <protection locked="0"/>
    </xf>
    <xf numFmtId="0" fontId="11" fillId="12" borderId="13" xfId="0" applyFont="1" applyFill="1" applyBorder="1" applyAlignment="1" applyProtection="1">
      <alignment horizontal="center" wrapText="1"/>
      <protection locked="0"/>
    </xf>
    <xf numFmtId="0" fontId="43" fillId="19" borderId="2" xfId="0" applyFont="1" applyFill="1" applyBorder="1" applyAlignment="1" applyProtection="1">
      <alignment horizontal="center" vertical="center" wrapText="1"/>
    </xf>
    <xf numFmtId="0" fontId="43" fillId="19" borderId="27" xfId="0" applyFont="1" applyFill="1" applyBorder="1" applyAlignment="1" applyProtection="1">
      <alignment horizontal="center" vertical="center" wrapText="1"/>
    </xf>
    <xf numFmtId="0" fontId="43" fillId="19" borderId="39" xfId="0" applyFont="1" applyFill="1" applyBorder="1" applyAlignment="1" applyProtection="1">
      <alignment horizontal="center" vertical="center" wrapText="1"/>
    </xf>
    <xf numFmtId="0" fontId="43" fillId="19" borderId="40" xfId="0" applyFont="1" applyFill="1" applyBorder="1" applyAlignment="1" applyProtection="1">
      <alignment horizontal="center" vertical="center" wrapText="1"/>
    </xf>
    <xf numFmtId="0" fontId="43" fillId="19" borderId="3" xfId="0" applyFont="1" applyFill="1" applyBorder="1" applyAlignment="1" applyProtection="1">
      <alignment horizontal="center" vertical="center" wrapText="1"/>
    </xf>
    <xf numFmtId="0" fontId="10" fillId="11" borderId="2" xfId="0" applyFont="1" applyFill="1" applyBorder="1" applyAlignment="1" applyProtection="1">
      <alignment horizontal="center" vertical="center"/>
    </xf>
    <xf numFmtId="0" fontId="10" fillId="11" borderId="27" xfId="0" applyFont="1" applyFill="1" applyBorder="1" applyAlignment="1" applyProtection="1">
      <alignment horizontal="center" vertical="center"/>
    </xf>
    <xf numFmtId="0" fontId="10" fillId="11" borderId="39" xfId="0" applyFont="1" applyFill="1" applyBorder="1" applyAlignment="1" applyProtection="1">
      <alignment horizontal="center" vertical="center"/>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42" fillId="0" borderId="19" xfId="0" applyFont="1" applyFill="1" applyBorder="1" applyAlignment="1" applyProtection="1">
      <alignment horizontal="center" vertical="center"/>
      <protection locked="0"/>
    </xf>
    <xf numFmtId="0" fontId="42" fillId="0" borderId="32" xfId="0" applyFont="1" applyFill="1" applyBorder="1" applyAlignment="1" applyProtection="1">
      <alignment horizontal="center" vertical="center"/>
      <protection locked="0"/>
    </xf>
    <xf numFmtId="0" fontId="40" fillId="2" borderId="34" xfId="0" applyFont="1" applyFill="1" applyBorder="1" applyAlignment="1" applyProtection="1">
      <alignment horizontal="center" wrapText="1"/>
    </xf>
    <xf numFmtId="0" fontId="40" fillId="2" borderId="35" xfId="0" applyFont="1" applyFill="1" applyBorder="1" applyAlignment="1" applyProtection="1">
      <alignment horizontal="center" wrapText="1"/>
    </xf>
    <xf numFmtId="0" fontId="40" fillId="2" borderId="36" xfId="0" applyFont="1" applyFill="1" applyBorder="1" applyAlignment="1" applyProtection="1">
      <alignment horizontal="center" wrapText="1"/>
    </xf>
    <xf numFmtId="0" fontId="10" fillId="11" borderId="1" xfId="0" applyFont="1" applyFill="1" applyBorder="1" applyAlignment="1" applyProtection="1">
      <alignment horizontal="center" vertical="center" wrapText="1"/>
    </xf>
    <xf numFmtId="0" fontId="45" fillId="20" borderId="20" xfId="0" applyFont="1" applyFill="1" applyBorder="1" applyAlignment="1" applyProtection="1">
      <alignment horizontal="center" vertical="center" wrapText="1"/>
    </xf>
    <xf numFmtId="0" fontId="45" fillId="20" borderId="28" xfId="0" applyFont="1" applyFill="1" applyBorder="1" applyAlignment="1" applyProtection="1">
      <alignment horizontal="center" vertical="center" wrapText="1"/>
    </xf>
    <xf numFmtId="0" fontId="45" fillId="20" borderId="13" xfId="0" applyFont="1" applyFill="1" applyBorder="1" applyAlignment="1" applyProtection="1">
      <alignment horizontal="center" vertical="center" wrapText="1"/>
    </xf>
    <xf numFmtId="0" fontId="11" fillId="11" borderId="1" xfId="0" applyFont="1" applyFill="1" applyBorder="1" applyAlignment="1" applyProtection="1">
      <alignment horizontal="center" vertical="center" wrapText="1"/>
    </xf>
    <xf numFmtId="0" fontId="11" fillId="12" borderId="4" xfId="0" applyFont="1" applyFill="1" applyBorder="1" applyAlignment="1" applyProtection="1">
      <alignment horizontal="left" vertical="top" wrapText="1"/>
      <protection locked="0"/>
    </xf>
    <xf numFmtId="0" fontId="11" fillId="12" borderId="5" xfId="0" applyFont="1" applyFill="1" applyBorder="1" applyAlignment="1" applyProtection="1">
      <alignment horizontal="left" vertical="top" wrapText="1"/>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protection locked="0"/>
    </xf>
    <xf numFmtId="10" fontId="9" fillId="0" borderId="27" xfId="0" applyNumberFormat="1" applyFont="1" applyBorder="1" applyAlignment="1" applyProtection="1">
      <alignment horizontal="center" vertical="center"/>
    </xf>
    <xf numFmtId="10" fontId="9" fillId="0" borderId="3" xfId="0" applyNumberFormat="1" applyFont="1" applyBorder="1" applyAlignment="1" applyProtection="1">
      <alignment horizontal="center" vertical="center"/>
    </xf>
    <xf numFmtId="0" fontId="15" fillId="11" borderId="20" xfId="0" applyFont="1" applyFill="1" applyBorder="1" applyAlignment="1" applyProtection="1">
      <alignment horizontal="center" vertical="center" wrapText="1"/>
    </xf>
    <xf numFmtId="0" fontId="15" fillId="11" borderId="28" xfId="0" applyFont="1" applyFill="1" applyBorder="1" applyAlignment="1" applyProtection="1">
      <alignment horizontal="center" vertical="center" wrapText="1"/>
    </xf>
    <xf numFmtId="0" fontId="15" fillId="11" borderId="13" xfId="0" applyFont="1" applyFill="1" applyBorder="1" applyAlignment="1" applyProtection="1">
      <alignment horizontal="center" vertical="center" wrapText="1"/>
    </xf>
    <xf numFmtId="0" fontId="11" fillId="12" borderId="2" xfId="0" applyFont="1" applyFill="1" applyBorder="1" applyAlignment="1" applyProtection="1">
      <alignment horizontal="center" vertical="center" wrapText="1"/>
    </xf>
    <xf numFmtId="0" fontId="11" fillId="12" borderId="3" xfId="0" applyFont="1" applyFill="1" applyBorder="1" applyAlignment="1" applyProtection="1">
      <alignment horizontal="center" vertical="center" wrapText="1"/>
    </xf>
    <xf numFmtId="0" fontId="29" fillId="11" borderId="2" xfId="0" applyFont="1" applyFill="1" applyBorder="1" applyAlignment="1" applyProtection="1">
      <alignment horizontal="center" vertical="center"/>
    </xf>
    <xf numFmtId="0" fontId="29" fillId="11" borderId="27" xfId="0" applyFont="1" applyFill="1" applyBorder="1" applyAlignment="1" applyProtection="1">
      <alignment horizontal="center" vertical="center"/>
    </xf>
    <xf numFmtId="0" fontId="29" fillId="11" borderId="3" xfId="0" applyFont="1" applyFill="1" applyBorder="1" applyAlignment="1" applyProtection="1">
      <alignment horizontal="center" vertical="center"/>
    </xf>
    <xf numFmtId="0" fontId="11" fillId="11" borderId="46" xfId="0" applyFont="1" applyFill="1" applyBorder="1" applyAlignment="1" applyProtection="1">
      <alignment horizontal="center" vertical="center" wrapText="1"/>
    </xf>
    <xf numFmtId="0" fontId="11" fillId="11" borderId="47" xfId="0" applyFont="1" applyFill="1" applyBorder="1" applyAlignment="1" applyProtection="1">
      <alignment horizontal="center" vertical="center" wrapText="1"/>
    </xf>
    <xf numFmtId="0" fontId="10" fillId="12" borderId="12" xfId="0" applyFont="1" applyFill="1" applyBorder="1" applyAlignment="1" applyProtection="1">
      <alignment horizontal="center" vertical="center"/>
    </xf>
    <xf numFmtId="0" fontId="10" fillId="12" borderId="15" xfId="0" applyFont="1" applyFill="1" applyBorder="1" applyAlignment="1" applyProtection="1">
      <alignment horizontal="center" vertical="center"/>
    </xf>
    <xf numFmtId="0" fontId="11" fillId="11" borderId="2" xfId="0" applyFont="1" applyFill="1" applyBorder="1" applyAlignment="1" applyProtection="1">
      <alignment horizontal="center" vertical="center"/>
    </xf>
    <xf numFmtId="0" fontId="11" fillId="11" borderId="27" xfId="0" applyFont="1" applyFill="1" applyBorder="1" applyAlignment="1" applyProtection="1">
      <alignment horizontal="center" vertical="center"/>
    </xf>
    <xf numFmtId="0" fontId="11" fillId="11" borderId="3" xfId="0" applyFont="1" applyFill="1" applyBorder="1" applyAlignment="1" applyProtection="1">
      <alignment horizontal="center" vertical="center"/>
    </xf>
    <xf numFmtId="0" fontId="10" fillId="13" borderId="1" xfId="0" applyFont="1" applyFill="1" applyBorder="1" applyAlignment="1" applyProtection="1">
      <alignment horizontal="center" vertical="center"/>
    </xf>
    <xf numFmtId="10" fontId="10" fillId="0" borderId="1" xfId="0" applyNumberFormat="1" applyFont="1" applyBorder="1" applyAlignment="1" applyProtection="1">
      <alignment horizontal="center" vertical="center"/>
    </xf>
    <xf numFmtId="0" fontId="0" fillId="0" borderId="0" xfId="0" applyFill="1" applyBorder="1" applyAlignment="1" applyProtection="1">
      <alignment horizontal="left"/>
    </xf>
    <xf numFmtId="0" fontId="11" fillId="23" borderId="2" xfId="0" applyFont="1" applyFill="1" applyBorder="1" applyAlignment="1" applyProtection="1">
      <alignment horizontal="center" vertical="center" wrapText="1"/>
    </xf>
    <xf numFmtId="0" fontId="11" fillId="23" borderId="27" xfId="0" applyFont="1" applyFill="1" applyBorder="1" applyAlignment="1" applyProtection="1">
      <alignment horizontal="center" vertical="center" wrapText="1"/>
    </xf>
    <xf numFmtId="0" fontId="11" fillId="23" borderId="3" xfId="0" applyFont="1" applyFill="1" applyBorder="1" applyAlignment="1" applyProtection="1">
      <alignment horizontal="center" vertical="center" wrapText="1"/>
    </xf>
    <xf numFmtId="0" fontId="11" fillId="23" borderId="1" xfId="0" applyFont="1" applyFill="1" applyBorder="1" applyAlignment="1" applyProtection="1">
      <alignment horizontal="center" vertical="center"/>
    </xf>
    <xf numFmtId="0" fontId="11" fillId="23" borderId="1" xfId="0" applyFont="1" applyFill="1" applyBorder="1" applyAlignment="1" applyProtection="1">
      <alignment horizontal="center" vertical="center" wrapText="1"/>
    </xf>
    <xf numFmtId="0" fontId="19" fillId="23" borderId="2" xfId="0" applyFont="1" applyFill="1" applyBorder="1" applyAlignment="1" applyProtection="1">
      <alignment horizontal="center" vertical="center"/>
    </xf>
    <xf numFmtId="0" fontId="19" fillId="23" borderId="27" xfId="0" applyFont="1" applyFill="1" applyBorder="1" applyAlignment="1" applyProtection="1">
      <alignment horizontal="center" vertical="center"/>
    </xf>
    <xf numFmtId="0" fontId="19" fillId="23" borderId="3" xfId="0" applyFont="1" applyFill="1" applyBorder="1" applyAlignment="1" applyProtection="1">
      <alignment horizontal="center" vertical="center"/>
    </xf>
    <xf numFmtId="10" fontId="9" fillId="0" borderId="2" xfId="0" applyNumberFormat="1" applyFont="1" applyBorder="1" applyAlignment="1" applyProtection="1">
      <alignment horizontal="center" vertical="center"/>
    </xf>
    <xf numFmtId="0" fontId="46" fillId="14" borderId="1" xfId="0" applyFont="1" applyFill="1" applyBorder="1" applyAlignment="1" applyProtection="1">
      <alignment horizontal="center" vertical="center" wrapText="1"/>
    </xf>
    <xf numFmtId="0" fontId="33" fillId="2" borderId="34" xfId="0" applyFont="1" applyFill="1" applyBorder="1" applyAlignment="1" applyProtection="1">
      <alignment horizontal="center" wrapText="1"/>
    </xf>
    <xf numFmtId="0" fontId="33" fillId="2" borderId="35" xfId="0" applyFont="1" applyFill="1" applyBorder="1" applyAlignment="1" applyProtection="1">
      <alignment horizontal="center" wrapText="1"/>
    </xf>
    <xf numFmtId="0" fontId="33" fillId="2" borderId="36" xfId="0" applyFont="1" applyFill="1" applyBorder="1" applyAlignment="1" applyProtection="1">
      <alignment horizontal="center" wrapText="1"/>
    </xf>
    <xf numFmtId="0" fontId="43" fillId="14" borderId="2" xfId="0" applyFont="1" applyFill="1" applyBorder="1" applyAlignment="1" applyProtection="1">
      <alignment horizontal="center" vertical="center" wrapText="1"/>
    </xf>
    <xf numFmtId="0" fontId="43" fillId="14" borderId="27" xfId="0" applyFont="1" applyFill="1" applyBorder="1" applyAlignment="1" applyProtection="1">
      <alignment horizontal="center" vertical="center" wrapText="1"/>
    </xf>
    <xf numFmtId="0" fontId="43" fillId="14" borderId="39" xfId="0" applyFont="1" applyFill="1" applyBorder="1" applyAlignment="1" applyProtection="1">
      <alignment horizontal="center" vertical="center" wrapText="1"/>
    </xf>
    <xf numFmtId="0" fontId="10" fillId="23" borderId="2" xfId="0" applyFont="1" applyFill="1" applyBorder="1" applyAlignment="1" applyProtection="1">
      <alignment horizontal="center" vertical="center"/>
    </xf>
    <xf numFmtId="0" fontId="10" fillId="23" borderId="27" xfId="0" applyFont="1" applyFill="1" applyBorder="1" applyAlignment="1" applyProtection="1">
      <alignment horizontal="center" vertical="center"/>
    </xf>
    <xf numFmtId="0" fontId="10" fillId="23" borderId="39"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4" fillId="2" borderId="19" xfId="0" applyFont="1" applyFill="1" applyBorder="1" applyAlignment="1" applyProtection="1">
      <alignment horizontal="center" vertical="center"/>
    </xf>
    <xf numFmtId="0" fontId="14" fillId="2" borderId="32" xfId="0" applyFont="1" applyFill="1" applyBorder="1" applyAlignment="1" applyProtection="1">
      <alignment horizontal="center" vertical="center"/>
    </xf>
    <xf numFmtId="0" fontId="43" fillId="14" borderId="40" xfId="0" applyFont="1" applyFill="1" applyBorder="1" applyAlignment="1" applyProtection="1">
      <alignment horizontal="center" vertical="center" wrapText="1"/>
    </xf>
    <xf numFmtId="0" fontId="43" fillId="14" borderId="3" xfId="0" applyFont="1" applyFill="1" applyBorder="1" applyAlignment="1" applyProtection="1">
      <alignment horizontal="center" vertical="center" wrapText="1"/>
    </xf>
    <xf numFmtId="0" fontId="29" fillId="0" borderId="19" xfId="0" applyFont="1" applyFill="1" applyBorder="1" applyAlignment="1" applyProtection="1">
      <alignment horizontal="center" vertical="center"/>
    </xf>
    <xf numFmtId="0" fontId="29" fillId="0" borderId="32" xfId="0" applyFont="1" applyFill="1" applyBorder="1" applyAlignment="1" applyProtection="1">
      <alignment horizontal="center" vertical="center"/>
    </xf>
    <xf numFmtId="0" fontId="11" fillId="25" borderId="1" xfId="0" applyFont="1" applyFill="1" applyBorder="1" applyAlignment="1" applyProtection="1">
      <alignment horizontal="center" vertical="center" wrapText="1"/>
      <protection locked="0"/>
    </xf>
    <xf numFmtId="0" fontId="11" fillId="25" borderId="12" xfId="0" applyFont="1" applyFill="1" applyBorder="1" applyAlignment="1" applyProtection="1">
      <alignment horizontal="center" vertical="center" wrapText="1"/>
      <protection locked="0"/>
    </xf>
    <xf numFmtId="0" fontId="11" fillId="25" borderId="7" xfId="0" applyFont="1" applyFill="1" applyBorder="1" applyAlignment="1" applyProtection="1">
      <alignment horizontal="center" vertical="center" wrapText="1"/>
      <protection locked="0"/>
    </xf>
    <xf numFmtId="0" fontId="11" fillId="25" borderId="15" xfId="0" applyFont="1" applyFill="1" applyBorder="1" applyAlignment="1" applyProtection="1">
      <alignment horizontal="center" vertical="center" wrapText="1"/>
      <protection locked="0"/>
    </xf>
    <xf numFmtId="0" fontId="11" fillId="16" borderId="12" xfId="0" applyFont="1" applyFill="1" applyBorder="1" applyAlignment="1" applyProtection="1">
      <alignment horizontal="center" vertical="center" wrapText="1"/>
    </xf>
    <xf numFmtId="0" fontId="11" fillId="16" borderId="15" xfId="0" applyFont="1" applyFill="1" applyBorder="1" applyAlignment="1" applyProtection="1">
      <alignment horizontal="center" vertical="center" wrapText="1"/>
    </xf>
    <xf numFmtId="0" fontId="11" fillId="21" borderId="2" xfId="0" applyFont="1" applyFill="1" applyBorder="1" applyAlignment="1" applyProtection="1">
      <alignment horizontal="center" vertical="center" wrapText="1"/>
    </xf>
    <xf numFmtId="0" fontId="11" fillId="21" borderId="27" xfId="0" applyFont="1" applyFill="1" applyBorder="1" applyAlignment="1" applyProtection="1">
      <alignment horizontal="center" vertical="center" wrapText="1"/>
    </xf>
    <xf numFmtId="0" fontId="11" fillId="21" borderId="3" xfId="0" applyFont="1" applyFill="1" applyBorder="1" applyAlignment="1" applyProtection="1">
      <alignment horizontal="center" vertical="center" wrapText="1"/>
    </xf>
    <xf numFmtId="0" fontId="11" fillId="25" borderId="20" xfId="0" applyFont="1" applyFill="1" applyBorder="1" applyAlignment="1" applyProtection="1">
      <alignment horizontal="center" wrapText="1"/>
      <protection locked="0"/>
    </xf>
    <xf numFmtId="0" fontId="11" fillId="25" borderId="28" xfId="0" applyFont="1" applyFill="1" applyBorder="1" applyAlignment="1" applyProtection="1">
      <alignment horizontal="center" wrapText="1"/>
      <protection locked="0"/>
    </xf>
    <xf numFmtId="0" fontId="11" fillId="25" borderId="13" xfId="0" applyFont="1" applyFill="1" applyBorder="1" applyAlignment="1" applyProtection="1">
      <alignment horizontal="center" wrapText="1"/>
      <protection locked="0"/>
    </xf>
    <xf numFmtId="0" fontId="11" fillId="25" borderId="4" xfId="0" applyFont="1" applyFill="1" applyBorder="1" applyAlignment="1" applyProtection="1">
      <alignment horizontal="left" vertical="top" wrapText="1"/>
      <protection locked="0"/>
    </xf>
    <xf numFmtId="0" fontId="11" fillId="25" borderId="5" xfId="0" applyFont="1" applyFill="1" applyBorder="1" applyAlignment="1" applyProtection="1">
      <alignment horizontal="left" vertical="top" wrapText="1"/>
      <protection locked="0"/>
    </xf>
    <xf numFmtId="0" fontId="11" fillId="21" borderId="12" xfId="0" applyFont="1" applyFill="1" applyBorder="1" applyAlignment="1" applyProtection="1">
      <alignment horizontal="center" vertical="center" wrapText="1"/>
      <protection locked="0"/>
    </xf>
    <xf numFmtId="0" fontId="11" fillId="21" borderId="7" xfId="0" applyFont="1" applyFill="1" applyBorder="1" applyAlignment="1" applyProtection="1">
      <alignment horizontal="center" vertical="center" wrapText="1"/>
      <protection locked="0"/>
    </xf>
    <xf numFmtId="0" fontId="11" fillId="21" borderId="15" xfId="0" applyFont="1" applyFill="1" applyBorder="1" applyAlignment="1" applyProtection="1">
      <alignment horizontal="center" vertical="center" wrapText="1"/>
      <protection locked="0"/>
    </xf>
    <xf numFmtId="0" fontId="11" fillId="21" borderId="12" xfId="0" applyFont="1" applyFill="1" applyBorder="1" applyAlignment="1" applyProtection="1">
      <alignment horizontal="center" vertical="center" wrapText="1"/>
    </xf>
    <xf numFmtId="0" fontId="11" fillId="21" borderId="7" xfId="0" applyFont="1" applyFill="1" applyBorder="1" applyAlignment="1" applyProtection="1">
      <alignment horizontal="center" vertical="center" wrapText="1"/>
    </xf>
    <xf numFmtId="0" fontId="11" fillId="21" borderId="15" xfId="0" applyFont="1" applyFill="1" applyBorder="1" applyAlignment="1" applyProtection="1">
      <alignment horizontal="center" vertical="center" wrapText="1"/>
    </xf>
    <xf numFmtId="0" fontId="11" fillId="21" borderId="1" xfId="0" applyFont="1" applyFill="1" applyBorder="1" applyAlignment="1" applyProtection="1">
      <alignment horizontal="center" vertical="center" wrapText="1"/>
    </xf>
    <xf numFmtId="10" fontId="9" fillId="0" borderId="1" xfId="0" applyNumberFormat="1" applyFont="1" applyBorder="1" applyAlignment="1" applyProtection="1">
      <alignment horizontal="center"/>
    </xf>
    <xf numFmtId="0" fontId="43" fillId="22" borderId="27" xfId="0" applyFont="1" applyFill="1" applyBorder="1" applyAlignment="1" applyProtection="1">
      <alignment horizontal="center" vertical="center" wrapText="1"/>
    </xf>
    <xf numFmtId="0" fontId="43" fillId="22" borderId="39" xfId="0" applyFont="1" applyFill="1" applyBorder="1" applyAlignment="1" applyProtection="1">
      <alignment horizontal="center" vertical="center" wrapText="1"/>
    </xf>
    <xf numFmtId="0" fontId="43" fillId="22" borderId="40" xfId="0" applyFont="1" applyFill="1" applyBorder="1" applyAlignment="1" applyProtection="1">
      <alignment horizontal="center" vertical="center" wrapText="1"/>
    </xf>
    <xf numFmtId="0" fontId="43" fillId="22" borderId="3" xfId="0" applyFont="1" applyFill="1" applyBorder="1" applyAlignment="1" applyProtection="1">
      <alignment horizontal="center" vertical="center" wrapText="1"/>
    </xf>
    <xf numFmtId="0" fontId="10" fillId="21" borderId="2" xfId="0" applyFont="1" applyFill="1" applyBorder="1" applyAlignment="1" applyProtection="1">
      <alignment horizontal="center" vertical="center"/>
    </xf>
    <xf numFmtId="0" fontId="10" fillId="21" borderId="27" xfId="0" applyFont="1" applyFill="1" applyBorder="1" applyAlignment="1" applyProtection="1">
      <alignment horizontal="center" vertical="center"/>
    </xf>
    <xf numFmtId="0" fontId="10" fillId="21" borderId="39" xfId="0" applyFont="1" applyFill="1" applyBorder="1" applyAlignment="1" applyProtection="1">
      <alignment horizontal="center" vertical="center"/>
    </xf>
    <xf numFmtId="0" fontId="9" fillId="25" borderId="1" xfId="0" applyFont="1" applyFill="1" applyBorder="1" applyAlignment="1" applyProtection="1">
      <alignment horizontal="center"/>
    </xf>
    <xf numFmtId="0" fontId="29" fillId="0" borderId="31" xfId="0" applyFont="1" applyFill="1" applyBorder="1" applyAlignment="1" applyProtection="1">
      <alignment horizontal="center" vertical="center"/>
    </xf>
    <xf numFmtId="0" fontId="45" fillId="22" borderId="29" xfId="0" applyFont="1" applyFill="1" applyBorder="1" applyAlignment="1" applyProtection="1">
      <alignment horizontal="center" wrapText="1"/>
    </xf>
    <xf numFmtId="0" fontId="45" fillId="22" borderId="4" xfId="0" applyFont="1" applyFill="1" applyBorder="1" applyAlignment="1" applyProtection="1">
      <alignment horizontal="center" wrapText="1"/>
    </xf>
    <xf numFmtId="0" fontId="45" fillId="22" borderId="5" xfId="0" applyFont="1" applyFill="1" applyBorder="1" applyAlignment="1" applyProtection="1">
      <alignment horizontal="center" wrapText="1"/>
    </xf>
    <xf numFmtId="0" fontId="11" fillId="25" borderId="12" xfId="0" applyFont="1" applyFill="1" applyBorder="1" applyAlignment="1" applyProtection="1">
      <alignment horizontal="center" vertical="center" wrapText="1"/>
    </xf>
    <xf numFmtId="0" fontId="11" fillId="25" borderId="15" xfId="0" applyFont="1" applyFill="1" applyBorder="1" applyAlignment="1" applyProtection="1">
      <alignment horizontal="center" vertical="center" wrapText="1"/>
    </xf>
    <xf numFmtId="0" fontId="10" fillId="21" borderId="28" xfId="0" applyFont="1" applyFill="1" applyBorder="1" applyAlignment="1" applyProtection="1">
      <alignment horizontal="center" vertical="center" wrapText="1"/>
    </xf>
    <xf numFmtId="0" fontId="10" fillId="21" borderId="13" xfId="0" applyFont="1" applyFill="1" applyBorder="1" applyAlignment="1" applyProtection="1">
      <alignment horizontal="center" vertical="center" wrapText="1"/>
    </xf>
    <xf numFmtId="0" fontId="10" fillId="21" borderId="4" xfId="0" applyFont="1" applyFill="1" applyBorder="1" applyAlignment="1" applyProtection="1">
      <alignment horizontal="center" vertical="center" wrapText="1"/>
    </xf>
    <xf numFmtId="0" fontId="10" fillId="21" borderId="5" xfId="0" applyFont="1" applyFill="1" applyBorder="1" applyAlignment="1" applyProtection="1">
      <alignment horizontal="center" vertical="center" wrapText="1"/>
    </xf>
    <xf numFmtId="0" fontId="11" fillId="21" borderId="2" xfId="0" applyFont="1" applyFill="1" applyBorder="1" applyAlignment="1" applyProtection="1">
      <alignment horizontal="center" vertical="center"/>
    </xf>
    <xf numFmtId="0" fontId="11" fillId="21" borderId="27" xfId="0" applyFont="1" applyFill="1" applyBorder="1" applyAlignment="1" applyProtection="1">
      <alignment horizontal="center" vertical="center"/>
    </xf>
    <xf numFmtId="0" fontId="11" fillId="21" borderId="3" xfId="0" applyFont="1" applyFill="1" applyBorder="1" applyAlignment="1" applyProtection="1">
      <alignment horizontal="center" vertical="center"/>
    </xf>
    <xf numFmtId="0" fontId="29" fillId="21" borderId="20" xfId="0" applyFont="1" applyFill="1" applyBorder="1" applyAlignment="1" applyProtection="1">
      <alignment horizontal="center" vertical="center"/>
    </xf>
    <xf numFmtId="0" fontId="29" fillId="21" borderId="28" xfId="0" applyFont="1" applyFill="1" applyBorder="1" applyAlignment="1" applyProtection="1">
      <alignment horizontal="center" vertical="center"/>
    </xf>
    <xf numFmtId="0" fontId="29" fillId="21" borderId="13" xfId="0" applyFont="1" applyFill="1" applyBorder="1" applyAlignment="1" applyProtection="1">
      <alignment horizontal="center" vertical="center"/>
    </xf>
    <xf numFmtId="0" fontId="10" fillId="24" borderId="1" xfId="0" applyFont="1" applyFill="1" applyBorder="1" applyAlignment="1" applyProtection="1">
      <alignment horizontal="center" vertical="center"/>
    </xf>
    <xf numFmtId="0" fontId="10" fillId="24" borderId="3" xfId="0" applyFont="1" applyFill="1" applyBorder="1" applyAlignment="1" applyProtection="1">
      <alignment horizontal="center" vertical="center"/>
    </xf>
    <xf numFmtId="0" fontId="10" fillId="24" borderId="2" xfId="0" applyFont="1" applyFill="1" applyBorder="1" applyAlignment="1" applyProtection="1">
      <alignment horizontal="center" vertical="center"/>
    </xf>
    <xf numFmtId="10" fontId="10" fillId="0" borderId="3" xfId="0" applyNumberFormat="1" applyFont="1" applyBorder="1" applyAlignment="1" applyProtection="1">
      <alignment horizontal="center" vertical="center"/>
    </xf>
    <xf numFmtId="10" fontId="10" fillId="0" borderId="2" xfId="0" applyNumberFormat="1" applyFont="1" applyBorder="1" applyAlignment="1" applyProtection="1">
      <alignment horizontal="center" vertical="center"/>
    </xf>
    <xf numFmtId="0" fontId="33" fillId="2" borderId="34" xfId="0" applyFont="1" applyFill="1" applyBorder="1" applyAlignment="1" applyProtection="1">
      <alignment horizontal="center" wrapText="1"/>
      <protection hidden="1"/>
    </xf>
    <xf numFmtId="0" fontId="33" fillId="2" borderId="35" xfId="0" applyFont="1" applyFill="1" applyBorder="1" applyAlignment="1" applyProtection="1">
      <alignment horizontal="center" wrapText="1"/>
      <protection hidden="1"/>
    </xf>
    <xf numFmtId="0" fontId="33" fillId="2" borderId="36" xfId="0" applyFont="1" applyFill="1" applyBorder="1" applyAlignment="1" applyProtection="1">
      <alignment horizontal="center" wrapText="1"/>
      <protection hidden="1"/>
    </xf>
    <xf numFmtId="0" fontId="10" fillId="2" borderId="2" xfId="0" applyFont="1" applyFill="1" applyBorder="1" applyAlignment="1" applyProtection="1">
      <alignment horizontal="center" vertical="center"/>
      <protection hidden="1"/>
    </xf>
    <xf numFmtId="0" fontId="10" fillId="2" borderId="3" xfId="0" applyFont="1" applyFill="1" applyBorder="1" applyAlignment="1" applyProtection="1">
      <alignment horizontal="center" vertical="center"/>
      <protection hidden="1"/>
    </xf>
    <xf numFmtId="0" fontId="14" fillId="2" borderId="19" xfId="0" applyFont="1" applyFill="1" applyBorder="1" applyAlignment="1" applyProtection="1">
      <alignment horizontal="center" vertical="center"/>
      <protection hidden="1"/>
    </xf>
    <xf numFmtId="0" fontId="14" fillId="2" borderId="32" xfId="0" applyFont="1" applyFill="1" applyBorder="1" applyAlignment="1" applyProtection="1">
      <alignment horizontal="center" vertical="center"/>
      <protection hidden="1"/>
    </xf>
    <xf numFmtId="0" fontId="43" fillId="28" borderId="40" xfId="0" applyFont="1" applyFill="1" applyBorder="1" applyAlignment="1" applyProtection="1">
      <alignment horizontal="center" vertical="center" wrapText="1"/>
      <protection hidden="1"/>
    </xf>
    <xf numFmtId="0" fontId="43" fillId="28" borderId="27" xfId="0" applyFont="1" applyFill="1" applyBorder="1" applyAlignment="1" applyProtection="1">
      <alignment horizontal="center" vertical="center" wrapText="1"/>
      <protection hidden="1"/>
    </xf>
    <xf numFmtId="0" fontId="43" fillId="28" borderId="3" xfId="0" applyFont="1" applyFill="1" applyBorder="1" applyAlignment="1" applyProtection="1">
      <alignment horizontal="center" vertical="center" wrapText="1"/>
      <protection hidden="1"/>
    </xf>
    <xf numFmtId="0" fontId="29" fillId="0" borderId="19" xfId="0" applyFont="1" applyFill="1" applyBorder="1" applyAlignment="1" applyProtection="1">
      <alignment horizontal="center" vertical="center"/>
      <protection hidden="1"/>
    </xf>
    <xf numFmtId="0" fontId="29" fillId="0" borderId="32" xfId="0" applyFont="1" applyFill="1" applyBorder="1" applyAlignment="1" applyProtection="1">
      <alignment horizontal="center" vertical="center"/>
      <protection hidden="1"/>
    </xf>
    <xf numFmtId="0" fontId="43" fillId="28" borderId="2" xfId="0" applyFont="1" applyFill="1" applyBorder="1" applyAlignment="1" applyProtection="1">
      <alignment horizontal="center" vertical="center" wrapText="1"/>
      <protection hidden="1"/>
    </xf>
    <xf numFmtId="0" fontId="43" fillId="28" borderId="39" xfId="0" applyFont="1" applyFill="1" applyBorder="1" applyAlignment="1" applyProtection="1">
      <alignment horizontal="center" vertical="center" wrapText="1"/>
      <protection hidden="1"/>
    </xf>
    <xf numFmtId="0" fontId="10" fillId="7" borderId="2" xfId="0" applyFont="1" applyFill="1" applyBorder="1" applyAlignment="1" applyProtection="1">
      <alignment horizontal="center" vertical="center"/>
      <protection hidden="1"/>
    </xf>
    <xf numFmtId="0" fontId="10" fillId="7" borderId="27" xfId="0" applyFont="1" applyFill="1" applyBorder="1" applyAlignment="1" applyProtection="1">
      <alignment horizontal="center" vertical="center"/>
      <protection hidden="1"/>
    </xf>
    <xf numFmtId="0" fontId="10" fillId="7" borderId="39" xfId="0" applyFont="1" applyFill="1" applyBorder="1" applyAlignment="1" applyProtection="1">
      <alignment horizontal="center" vertical="center"/>
      <protection hidden="1"/>
    </xf>
    <xf numFmtId="0" fontId="11" fillId="4" borderId="1"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xf>
    <xf numFmtId="0" fontId="11" fillId="6" borderId="27" xfId="0" applyFont="1" applyFill="1" applyBorder="1" applyAlignment="1" applyProtection="1">
      <alignment horizontal="center" vertical="center"/>
    </xf>
    <xf numFmtId="0" fontId="11" fillId="6" borderId="3" xfId="0" applyFont="1" applyFill="1" applyBorder="1" applyAlignment="1" applyProtection="1">
      <alignment horizontal="center" vertical="center"/>
    </xf>
    <xf numFmtId="0" fontId="9" fillId="4" borderId="12"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11" fillId="4" borderId="12" xfId="0" applyFont="1" applyFill="1" applyBorder="1" applyAlignment="1" applyProtection="1">
      <alignment horizontal="center" vertical="center" wrapText="1"/>
    </xf>
    <xf numFmtId="0" fontId="11" fillId="4"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11" fillId="10" borderId="2" xfId="0" applyFont="1" applyFill="1" applyBorder="1" applyAlignment="1" applyProtection="1">
      <alignment horizontal="center" vertical="center" wrapText="1"/>
    </xf>
    <xf numFmtId="0" fontId="11" fillId="10" borderId="3" xfId="0" applyFont="1" applyFill="1" applyBorder="1" applyAlignment="1" applyProtection="1">
      <alignment horizontal="center" vertical="center" wrapText="1"/>
    </xf>
    <xf numFmtId="0" fontId="11" fillId="25" borderId="2" xfId="0" applyFont="1" applyFill="1" applyBorder="1" applyAlignment="1" applyProtection="1">
      <alignment horizontal="center" vertical="center" wrapText="1"/>
    </xf>
    <xf numFmtId="0" fontId="11" fillId="25" borderId="3" xfId="0" applyFont="1" applyFill="1" applyBorder="1" applyAlignment="1" applyProtection="1">
      <alignment horizontal="center" vertical="center" wrapText="1"/>
    </xf>
    <xf numFmtId="0" fontId="16" fillId="31" borderId="20" xfId="0" applyFont="1" applyFill="1" applyBorder="1" applyAlignment="1" applyProtection="1">
      <alignment horizontal="center" vertical="center" wrapText="1"/>
    </xf>
    <xf numFmtId="0" fontId="16" fillId="31" borderId="13" xfId="0" applyFont="1" applyFill="1" applyBorder="1" applyAlignment="1" applyProtection="1">
      <alignment horizontal="center" vertical="center" wrapText="1"/>
    </xf>
    <xf numFmtId="0" fontId="16" fillId="31" borderId="29" xfId="0" applyFont="1" applyFill="1" applyBorder="1" applyAlignment="1" applyProtection="1">
      <alignment horizontal="center" vertical="center" wrapText="1"/>
    </xf>
    <xf numFmtId="0" fontId="16" fillId="31" borderId="5" xfId="0" applyFont="1" applyFill="1" applyBorder="1" applyAlignment="1" applyProtection="1">
      <alignment horizontal="center" vertical="center" wrapText="1"/>
    </xf>
    <xf numFmtId="0" fontId="16" fillId="7" borderId="2" xfId="0" applyFont="1" applyFill="1" applyBorder="1" applyAlignment="1" applyProtection="1">
      <alignment horizontal="center" vertical="center" wrapText="1"/>
    </xf>
    <xf numFmtId="0" fontId="16" fillId="7" borderId="27" xfId="0" applyFont="1" applyFill="1" applyBorder="1" applyAlignment="1" applyProtection="1">
      <alignment horizontal="center" vertical="center" wrapText="1"/>
    </xf>
    <xf numFmtId="0" fontId="16" fillId="7" borderId="3" xfId="0" applyFont="1" applyFill="1" applyBorder="1" applyAlignment="1" applyProtection="1">
      <alignment horizontal="center" vertical="center" wrapText="1"/>
    </xf>
    <xf numFmtId="0" fontId="22" fillId="0" borderId="0" xfId="0" applyFont="1" applyAlignment="1" applyProtection="1">
      <alignment horizontal="right"/>
    </xf>
    <xf numFmtId="0" fontId="35" fillId="4" borderId="1" xfId="0" applyFont="1" applyFill="1" applyBorder="1" applyAlignment="1" applyProtection="1">
      <alignment horizontal="center" vertical="center" wrapText="1"/>
    </xf>
    <xf numFmtId="0" fontId="9" fillId="7" borderId="1"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protection locked="0"/>
    </xf>
    <xf numFmtId="10" fontId="10" fillId="2" borderId="1" xfId="0" applyNumberFormat="1" applyFont="1" applyFill="1" applyBorder="1" applyAlignment="1" applyProtection="1">
      <alignment horizontal="center"/>
      <protection hidden="1"/>
    </xf>
    <xf numFmtId="0" fontId="19" fillId="15" borderId="2" xfId="0" applyFont="1" applyFill="1" applyBorder="1" applyAlignment="1" applyProtection="1">
      <alignment horizontal="center" vertical="center"/>
      <protection hidden="1"/>
    </xf>
    <xf numFmtId="0" fontId="19" fillId="15" borderId="3" xfId="0" applyFont="1" applyFill="1" applyBorder="1" applyAlignment="1" applyProtection="1">
      <alignment horizontal="center" vertical="center"/>
      <protection hidden="1"/>
    </xf>
    <xf numFmtId="10" fontId="9" fillId="2" borderId="1" xfId="0" applyNumberFormat="1" applyFont="1" applyFill="1" applyBorder="1" applyAlignment="1" applyProtection="1">
      <alignment horizontal="center"/>
      <protection hidden="1"/>
    </xf>
    <xf numFmtId="0" fontId="10" fillId="15" borderId="2" xfId="0" applyFont="1" applyFill="1" applyBorder="1" applyAlignment="1" applyProtection="1">
      <alignment horizontal="center" vertical="center"/>
      <protection hidden="1"/>
    </xf>
    <xf numFmtId="0" fontId="10" fillId="15" borderId="3" xfId="0" applyFont="1" applyFill="1" applyBorder="1" applyAlignment="1" applyProtection="1">
      <alignment horizontal="center" vertical="center"/>
      <protection hidden="1"/>
    </xf>
    <xf numFmtId="9" fontId="16" fillId="0" borderId="29" xfId="0" applyNumberFormat="1" applyFont="1" applyFill="1" applyBorder="1" applyAlignment="1" applyProtection="1">
      <alignment horizontal="center" vertical="center"/>
      <protection hidden="1"/>
    </xf>
    <xf numFmtId="9" fontId="16" fillId="0" borderId="5" xfId="0" applyNumberFormat="1" applyFont="1" applyFill="1" applyBorder="1" applyAlignment="1" applyProtection="1">
      <alignment horizontal="center" vertical="center"/>
      <protection hidden="1"/>
    </xf>
    <xf numFmtId="0" fontId="11" fillId="6" borderId="1" xfId="0" applyFont="1" applyFill="1" applyBorder="1" applyAlignment="1" applyProtection="1">
      <alignment horizontal="center" vertical="center" wrapText="1"/>
    </xf>
    <xf numFmtId="0" fontId="10" fillId="15" borderId="12" xfId="0" applyFont="1" applyFill="1" applyBorder="1" applyAlignment="1" applyProtection="1">
      <alignment horizontal="center" vertical="center"/>
      <protection hidden="1"/>
    </xf>
    <xf numFmtId="0" fontId="10" fillId="15" borderId="15" xfId="0" applyFont="1" applyFill="1" applyBorder="1" applyAlignment="1" applyProtection="1">
      <alignment horizontal="center" vertical="center"/>
      <protection hidden="1"/>
    </xf>
    <xf numFmtId="0" fontId="9" fillId="12" borderId="2" xfId="0" applyFont="1" applyFill="1" applyBorder="1" applyAlignment="1" applyProtection="1">
      <alignment horizontal="center" vertical="center"/>
      <protection hidden="1"/>
    </xf>
    <xf numFmtId="0" fontId="9" fillId="12" borderId="3" xfId="0" applyFont="1" applyFill="1" applyBorder="1" applyAlignment="1" applyProtection="1">
      <alignment horizontal="center" vertical="center"/>
      <protection hidden="1"/>
    </xf>
    <xf numFmtId="10" fontId="9" fillId="0" borderId="2" xfId="0" applyNumberFormat="1" applyFont="1" applyFill="1" applyBorder="1" applyAlignment="1" applyProtection="1">
      <alignment horizontal="center" vertical="center"/>
      <protection hidden="1"/>
    </xf>
    <xf numFmtId="10" fontId="9" fillId="0" borderId="3" xfId="0" applyNumberFormat="1" applyFont="1" applyFill="1" applyBorder="1" applyAlignment="1" applyProtection="1">
      <alignment horizontal="center" vertical="center"/>
      <protection hidden="1"/>
    </xf>
    <xf numFmtId="0" fontId="9" fillId="7" borderId="1" xfId="0" applyFont="1" applyFill="1" applyBorder="1" applyAlignment="1" applyProtection="1">
      <alignment horizontal="center" vertical="center" wrapText="1"/>
      <protection hidden="1"/>
    </xf>
    <xf numFmtId="2" fontId="10" fillId="2" borderId="1" xfId="0" applyNumberFormat="1" applyFont="1" applyFill="1" applyBorder="1" applyAlignment="1" applyProtection="1">
      <alignment horizontal="center"/>
      <protection hidden="1"/>
    </xf>
    <xf numFmtId="0" fontId="9" fillId="10" borderId="2" xfId="0" applyFont="1" applyFill="1" applyBorder="1" applyAlignment="1" applyProtection="1">
      <alignment horizontal="center" vertical="center"/>
      <protection hidden="1"/>
    </xf>
    <xf numFmtId="0" fontId="9" fillId="10" borderId="3" xfId="0" applyFont="1" applyFill="1" applyBorder="1" applyAlignment="1" applyProtection="1">
      <alignment horizontal="center" vertical="center"/>
      <protection hidden="1"/>
    </xf>
    <xf numFmtId="0" fontId="9" fillId="25" borderId="2" xfId="0" applyFont="1" applyFill="1" applyBorder="1" applyAlignment="1" applyProtection="1">
      <alignment horizontal="center" vertical="center"/>
      <protection hidden="1"/>
    </xf>
    <xf numFmtId="0" fontId="9" fillId="25" borderId="3" xfId="0" applyFont="1" applyFill="1" applyBorder="1" applyAlignment="1" applyProtection="1">
      <alignment horizontal="center" vertical="center"/>
      <protection hidden="1"/>
    </xf>
    <xf numFmtId="10" fontId="9" fillId="0" borderId="1" xfId="0" applyNumberFormat="1" applyFont="1" applyFill="1" applyBorder="1" applyAlignment="1" applyProtection="1">
      <alignment horizontal="center" vertical="center"/>
      <protection hidden="1"/>
    </xf>
  </cellXfs>
  <cellStyles count="1">
    <cellStyle name="Normal" xfId="0" builtinId="0"/>
  </cellStyles>
  <dxfs count="88">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patternType="none">
          <bgColor auto="1"/>
        </patternFill>
      </fill>
    </dxf>
    <dxf>
      <font>
        <color rgb="FFC00000"/>
      </font>
    </dxf>
    <dxf>
      <font>
        <color rgb="FF008000"/>
      </font>
      <fill>
        <patternFill patternType="none">
          <bgColor auto="1"/>
        </patternFill>
      </fill>
    </dxf>
    <dxf>
      <font>
        <color rgb="FF9C0006"/>
      </font>
    </dxf>
    <dxf>
      <font>
        <color rgb="FF00B050"/>
      </font>
    </dxf>
    <dxf>
      <font>
        <color rgb="FF00B050"/>
      </font>
    </dxf>
    <dxf>
      <font>
        <color rgb="FF9C0006"/>
      </font>
    </dxf>
    <dxf>
      <font>
        <color theme="9" tint="-0.2499465926084170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theme="9" tint="-0.24994659260841701"/>
      </font>
      <fill>
        <patternFill>
          <bgColor rgb="FFFFF9E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patternType="none">
          <bgColor auto="1"/>
        </patternFill>
      </fill>
    </dxf>
    <dxf>
      <font>
        <color rgb="FF9C0006"/>
      </font>
      <fill>
        <patternFill patternType="none">
          <bgColor auto="1"/>
        </patternFill>
      </fill>
    </dxf>
    <dxf>
      <font>
        <color theme="9" tint="-0.24994659260841701"/>
      </font>
      <fill>
        <patternFill patternType="none">
          <bgColor auto="1"/>
        </patternFill>
      </fill>
    </dxf>
    <dxf>
      <font>
        <color rgb="FF00610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patternType="none">
          <bgColor auto="1"/>
        </patternFill>
      </fill>
    </dxf>
    <dxf>
      <font>
        <color auto="1"/>
      </font>
      <fill>
        <patternFill>
          <bgColor theme="0" tint="-4.9989318521683403E-2"/>
        </patternFill>
      </fill>
    </dxf>
    <dxf>
      <font>
        <color rgb="FF9C0006"/>
      </font>
      <fill>
        <patternFill patternType="none">
          <bgColor auto="1"/>
        </patternFill>
      </fill>
    </dxf>
    <dxf>
      <font>
        <color rgb="FF9C6500"/>
      </font>
      <fill>
        <patternFill patternType="none">
          <bgColor auto="1"/>
        </patternFill>
      </fill>
    </dxf>
    <dxf>
      <font>
        <color auto="1"/>
      </font>
    </dxf>
    <dxf>
      <font>
        <color rgb="FF006100"/>
      </font>
      <fill>
        <patternFill patternType="none">
          <bgColor indexed="65"/>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patternType="none">
          <bgColor auto="1"/>
        </patternFill>
      </fill>
    </dxf>
    <dxf>
      <font>
        <color rgb="FF9C0006"/>
      </font>
      <fill>
        <patternFill patternType="none">
          <bgColor auto="1"/>
        </patternFill>
      </fill>
    </dxf>
    <dxf>
      <font>
        <color rgb="FF9C6500"/>
      </font>
      <fill>
        <patternFill patternType="none">
          <bgColor auto="1"/>
        </patternFill>
      </fill>
    </dxf>
    <dxf>
      <font>
        <color auto="1"/>
      </font>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patternType="none">
          <bgColor auto="1"/>
        </patternFill>
      </fill>
    </dxf>
    <dxf>
      <font>
        <color rgb="FF9C6500"/>
      </font>
      <fill>
        <patternFill patternType="none">
          <bgColor auto="1"/>
        </patternFill>
      </fill>
    </dxf>
    <dxf>
      <font>
        <color rgb="FF006100"/>
      </font>
      <fill>
        <patternFill patternType="none">
          <bgColor auto="1"/>
        </patternFill>
      </fill>
    </dxf>
    <dxf>
      <font>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patternFill>
      </fill>
    </dxf>
    <dxf>
      <fill>
        <patternFill>
          <bgColor theme="4" tint="0.39994506668294322"/>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Estilo de tabla dinámica 1" table="0" count="1">
      <tableStyleElement type="wholeTable" dxfId="87"/>
    </tableStyle>
    <tableStyle name="Estilo de tabla dinámica 2" table="0" count="2">
      <tableStyleElement type="wholeTable" dxfId="86"/>
      <tableStyleElement type="pageFieldLabels" dxfId="85"/>
    </tableStyle>
  </tableStyles>
  <colors>
    <mruColors>
      <color rgb="FFFFF9E5"/>
      <color rgb="FFD090C4"/>
      <color rgb="FF008000"/>
      <color rgb="FFF6F9FC"/>
      <color rgb="FFFFEBFF"/>
      <color rgb="FFE0B6D8"/>
      <color rgb="FFC981BB"/>
      <color rgb="FFFFCC00"/>
      <color rgb="FFF6E6F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20</xdr:row>
      <xdr:rowOff>952501</xdr:rowOff>
    </xdr:from>
    <xdr:to>
      <xdr:col>15</xdr:col>
      <xdr:colOff>99621</xdr:colOff>
      <xdr:row>20</xdr:row>
      <xdr:rowOff>2057401</xdr:rowOff>
    </xdr:to>
    <xdr:pic>
      <xdr:nvPicPr>
        <xdr:cNvPr id="11" name="10 Imagen"/>
        <xdr:cNvPicPr>
          <a:picLocks noChangeAspect="1"/>
        </xdr:cNvPicPr>
      </xdr:nvPicPr>
      <xdr:blipFill>
        <a:blip xmlns:r="http://schemas.openxmlformats.org/officeDocument/2006/relationships" r:embed="rId1"/>
        <a:stretch>
          <a:fillRect/>
        </a:stretch>
      </xdr:blipFill>
      <xdr:spPr>
        <a:xfrm>
          <a:off x="295275" y="26146126"/>
          <a:ext cx="10596171" cy="1104900"/>
        </a:xfrm>
        <a:prstGeom prst="rect">
          <a:avLst/>
        </a:prstGeom>
      </xdr:spPr>
    </xdr:pic>
    <xdr:clientData/>
  </xdr:twoCellAnchor>
  <xdr:twoCellAnchor editAs="oneCell">
    <xdr:from>
      <xdr:col>2</xdr:col>
      <xdr:colOff>9525</xdr:colOff>
      <xdr:row>3</xdr:row>
      <xdr:rowOff>295275</xdr:rowOff>
    </xdr:from>
    <xdr:to>
      <xdr:col>14</xdr:col>
      <xdr:colOff>876300</xdr:colOff>
      <xdr:row>3</xdr:row>
      <xdr:rowOff>577648</xdr:rowOff>
    </xdr:to>
    <xdr:pic>
      <xdr:nvPicPr>
        <xdr:cNvPr id="12" name="Imagen 11"/>
        <xdr:cNvPicPr>
          <a:picLocks noChangeAspect="1"/>
        </xdr:cNvPicPr>
      </xdr:nvPicPr>
      <xdr:blipFill>
        <a:blip xmlns:r="http://schemas.openxmlformats.org/officeDocument/2006/relationships" r:embed="rId2"/>
        <a:stretch>
          <a:fillRect/>
        </a:stretch>
      </xdr:blipFill>
      <xdr:spPr>
        <a:xfrm>
          <a:off x="352425" y="1752600"/>
          <a:ext cx="10353675" cy="282373"/>
        </a:xfrm>
        <a:prstGeom prst="rect">
          <a:avLst/>
        </a:prstGeom>
      </xdr:spPr>
    </xdr:pic>
    <xdr:clientData/>
  </xdr:twoCellAnchor>
  <xdr:twoCellAnchor editAs="oneCell">
    <xdr:from>
      <xdr:col>2</xdr:col>
      <xdr:colOff>314325</xdr:colOff>
      <xdr:row>5</xdr:row>
      <xdr:rowOff>304800</xdr:rowOff>
    </xdr:from>
    <xdr:to>
      <xdr:col>14</xdr:col>
      <xdr:colOff>628650</xdr:colOff>
      <xdr:row>5</xdr:row>
      <xdr:rowOff>1866900</xdr:rowOff>
    </xdr:to>
    <xdr:pic>
      <xdr:nvPicPr>
        <xdr:cNvPr id="14" name="Imagen 13"/>
        <xdr:cNvPicPr>
          <a:picLocks noChangeAspect="1"/>
        </xdr:cNvPicPr>
      </xdr:nvPicPr>
      <xdr:blipFill rotWithShape="1">
        <a:blip xmlns:r="http://schemas.openxmlformats.org/officeDocument/2006/relationships" r:embed="rId3"/>
        <a:srcRect t="2890" r="471" b="2300"/>
        <a:stretch/>
      </xdr:blipFill>
      <xdr:spPr>
        <a:xfrm>
          <a:off x="657225" y="2771775"/>
          <a:ext cx="9801225" cy="1562100"/>
        </a:xfrm>
        <a:prstGeom prst="rect">
          <a:avLst/>
        </a:prstGeom>
      </xdr:spPr>
    </xdr:pic>
    <xdr:clientData/>
  </xdr:twoCellAnchor>
  <xdr:twoCellAnchor editAs="oneCell">
    <xdr:from>
      <xdr:col>6</xdr:col>
      <xdr:colOff>704850</xdr:colOff>
      <xdr:row>8</xdr:row>
      <xdr:rowOff>266699</xdr:rowOff>
    </xdr:from>
    <xdr:to>
      <xdr:col>8</xdr:col>
      <xdr:colOff>628650</xdr:colOff>
      <xdr:row>8</xdr:row>
      <xdr:rowOff>1171436</xdr:rowOff>
    </xdr:to>
    <xdr:pic>
      <xdr:nvPicPr>
        <xdr:cNvPr id="23" name="Imagen 22"/>
        <xdr:cNvPicPr>
          <a:picLocks noChangeAspect="1"/>
        </xdr:cNvPicPr>
      </xdr:nvPicPr>
      <xdr:blipFill rotWithShape="1">
        <a:blip xmlns:r="http://schemas.openxmlformats.org/officeDocument/2006/relationships" r:embed="rId4"/>
        <a:srcRect l="2367" t="18106" r="4130"/>
        <a:stretch/>
      </xdr:blipFill>
      <xdr:spPr>
        <a:xfrm>
          <a:off x="4210050" y="6696074"/>
          <a:ext cx="1504950" cy="904737"/>
        </a:xfrm>
        <a:prstGeom prst="rect">
          <a:avLst/>
        </a:prstGeom>
      </xdr:spPr>
    </xdr:pic>
    <xdr:clientData/>
  </xdr:twoCellAnchor>
  <xdr:twoCellAnchor editAs="oneCell">
    <xdr:from>
      <xdr:col>6</xdr:col>
      <xdr:colOff>381000</xdr:colOff>
      <xdr:row>9</xdr:row>
      <xdr:rowOff>219075</xdr:rowOff>
    </xdr:from>
    <xdr:to>
      <xdr:col>9</xdr:col>
      <xdr:colOff>742608</xdr:colOff>
      <xdr:row>9</xdr:row>
      <xdr:rowOff>961932</xdr:rowOff>
    </xdr:to>
    <xdr:pic>
      <xdr:nvPicPr>
        <xdr:cNvPr id="24" name="Imagen 23"/>
        <xdr:cNvPicPr>
          <a:picLocks noChangeAspect="1"/>
        </xdr:cNvPicPr>
      </xdr:nvPicPr>
      <xdr:blipFill>
        <a:blip xmlns:r="http://schemas.openxmlformats.org/officeDocument/2006/relationships" r:embed="rId5"/>
        <a:stretch>
          <a:fillRect/>
        </a:stretch>
      </xdr:blipFill>
      <xdr:spPr>
        <a:xfrm>
          <a:off x="3886200" y="7905750"/>
          <a:ext cx="2733333" cy="742857"/>
        </a:xfrm>
        <a:prstGeom prst="rect">
          <a:avLst/>
        </a:prstGeom>
      </xdr:spPr>
    </xdr:pic>
    <xdr:clientData/>
  </xdr:twoCellAnchor>
  <xdr:twoCellAnchor editAs="oneCell">
    <xdr:from>
      <xdr:col>2</xdr:col>
      <xdr:colOff>323850</xdr:colOff>
      <xdr:row>15</xdr:row>
      <xdr:rowOff>428625</xdr:rowOff>
    </xdr:from>
    <xdr:to>
      <xdr:col>14</xdr:col>
      <xdr:colOff>579807</xdr:colOff>
      <xdr:row>15</xdr:row>
      <xdr:rowOff>1161958</xdr:rowOff>
    </xdr:to>
    <xdr:pic>
      <xdr:nvPicPr>
        <xdr:cNvPr id="25" name="Imagen 24"/>
        <xdr:cNvPicPr>
          <a:picLocks noChangeAspect="1"/>
        </xdr:cNvPicPr>
      </xdr:nvPicPr>
      <xdr:blipFill>
        <a:blip xmlns:r="http://schemas.openxmlformats.org/officeDocument/2006/relationships" r:embed="rId6"/>
        <a:stretch>
          <a:fillRect/>
        </a:stretch>
      </xdr:blipFill>
      <xdr:spPr>
        <a:xfrm>
          <a:off x="666750" y="12192000"/>
          <a:ext cx="9742857" cy="733333"/>
        </a:xfrm>
        <a:prstGeom prst="rect">
          <a:avLst/>
        </a:prstGeom>
      </xdr:spPr>
    </xdr:pic>
    <xdr:clientData/>
  </xdr:twoCellAnchor>
  <xdr:twoCellAnchor editAs="oneCell">
    <xdr:from>
      <xdr:col>6</xdr:col>
      <xdr:colOff>403225</xdr:colOff>
      <xdr:row>16</xdr:row>
      <xdr:rowOff>927100</xdr:rowOff>
    </xdr:from>
    <xdr:to>
      <xdr:col>9</xdr:col>
      <xdr:colOff>326738</xdr:colOff>
      <xdr:row>16</xdr:row>
      <xdr:rowOff>2231862</xdr:rowOff>
    </xdr:to>
    <xdr:pic>
      <xdr:nvPicPr>
        <xdr:cNvPr id="26" name="Imagen 25"/>
        <xdr:cNvPicPr>
          <a:picLocks noChangeAspect="1"/>
        </xdr:cNvPicPr>
      </xdr:nvPicPr>
      <xdr:blipFill>
        <a:blip xmlns:r="http://schemas.openxmlformats.org/officeDocument/2006/relationships" r:embed="rId7"/>
        <a:stretch>
          <a:fillRect/>
        </a:stretch>
      </xdr:blipFill>
      <xdr:spPr>
        <a:xfrm>
          <a:off x="3908425" y="13623925"/>
          <a:ext cx="2295238" cy="1304762"/>
        </a:xfrm>
        <a:prstGeom prst="rect">
          <a:avLst/>
        </a:prstGeom>
      </xdr:spPr>
    </xdr:pic>
    <xdr:clientData/>
  </xdr:twoCellAnchor>
  <xdr:twoCellAnchor editAs="oneCell">
    <xdr:from>
      <xdr:col>6</xdr:col>
      <xdr:colOff>552450</xdr:colOff>
      <xdr:row>17</xdr:row>
      <xdr:rowOff>447675</xdr:rowOff>
    </xdr:from>
    <xdr:to>
      <xdr:col>9</xdr:col>
      <xdr:colOff>38101</xdr:colOff>
      <xdr:row>17</xdr:row>
      <xdr:rowOff>1828621</xdr:rowOff>
    </xdr:to>
    <xdr:pic>
      <xdr:nvPicPr>
        <xdr:cNvPr id="27" name="Imagen 26"/>
        <xdr:cNvPicPr>
          <a:picLocks noChangeAspect="1"/>
        </xdr:cNvPicPr>
      </xdr:nvPicPr>
      <xdr:blipFill rotWithShape="1">
        <a:blip xmlns:r="http://schemas.openxmlformats.org/officeDocument/2006/relationships" r:embed="rId8"/>
        <a:srcRect l="1485" t="3334" r="1968"/>
        <a:stretch/>
      </xdr:blipFill>
      <xdr:spPr>
        <a:xfrm>
          <a:off x="4057650" y="16021050"/>
          <a:ext cx="1857376" cy="1380946"/>
        </a:xfrm>
        <a:prstGeom prst="rect">
          <a:avLst/>
        </a:prstGeom>
      </xdr:spPr>
    </xdr:pic>
    <xdr:clientData/>
  </xdr:twoCellAnchor>
  <xdr:twoCellAnchor editAs="oneCell">
    <xdr:from>
      <xdr:col>7</xdr:col>
      <xdr:colOff>209550</xdr:colOff>
      <xdr:row>23</xdr:row>
      <xdr:rowOff>361950</xdr:rowOff>
    </xdr:from>
    <xdr:to>
      <xdr:col>9</xdr:col>
      <xdr:colOff>123638</xdr:colOff>
      <xdr:row>23</xdr:row>
      <xdr:rowOff>1657188</xdr:rowOff>
    </xdr:to>
    <xdr:pic>
      <xdr:nvPicPr>
        <xdr:cNvPr id="29" name="Imagen 28"/>
        <xdr:cNvPicPr>
          <a:picLocks noChangeAspect="1"/>
        </xdr:cNvPicPr>
      </xdr:nvPicPr>
      <xdr:blipFill>
        <a:blip xmlns:r="http://schemas.openxmlformats.org/officeDocument/2006/relationships" r:embed="rId9"/>
        <a:stretch>
          <a:fillRect/>
        </a:stretch>
      </xdr:blipFill>
      <xdr:spPr>
        <a:xfrm>
          <a:off x="4505325" y="21850350"/>
          <a:ext cx="1495238" cy="1295238"/>
        </a:xfrm>
        <a:prstGeom prst="rect">
          <a:avLst/>
        </a:prstGeom>
      </xdr:spPr>
    </xdr:pic>
    <xdr:clientData/>
  </xdr:twoCellAnchor>
  <xdr:twoCellAnchor editAs="oneCell">
    <xdr:from>
      <xdr:col>3</xdr:col>
      <xdr:colOff>128058</xdr:colOff>
      <xdr:row>7</xdr:row>
      <xdr:rowOff>1675342</xdr:rowOff>
    </xdr:from>
    <xdr:to>
      <xdr:col>13</xdr:col>
      <xdr:colOff>57231</xdr:colOff>
      <xdr:row>7</xdr:row>
      <xdr:rowOff>2662611</xdr:rowOff>
    </xdr:to>
    <xdr:pic>
      <xdr:nvPicPr>
        <xdr:cNvPr id="3" name="Imagen 2"/>
        <xdr:cNvPicPr>
          <a:picLocks noChangeAspect="1"/>
        </xdr:cNvPicPr>
      </xdr:nvPicPr>
      <xdr:blipFill rotWithShape="1">
        <a:blip xmlns:r="http://schemas.openxmlformats.org/officeDocument/2006/relationships" r:embed="rId10"/>
        <a:srcRect t="19641"/>
        <a:stretch/>
      </xdr:blipFill>
      <xdr:spPr>
        <a:xfrm>
          <a:off x="1271058" y="6205009"/>
          <a:ext cx="7887840" cy="987269"/>
        </a:xfrm>
        <a:prstGeom prst="rect">
          <a:avLst/>
        </a:prstGeom>
      </xdr:spPr>
    </xdr:pic>
    <xdr:clientData/>
  </xdr:twoCellAnchor>
  <xdr:twoCellAnchor editAs="oneCell">
    <xdr:from>
      <xdr:col>2</xdr:col>
      <xdr:colOff>745066</xdr:colOff>
      <xdr:row>1</xdr:row>
      <xdr:rowOff>33866</xdr:rowOff>
    </xdr:from>
    <xdr:to>
      <xdr:col>13</xdr:col>
      <xdr:colOff>640099</xdr:colOff>
      <xdr:row>1</xdr:row>
      <xdr:rowOff>567266</xdr:rowOff>
    </xdr:to>
    <xdr:pic>
      <xdr:nvPicPr>
        <xdr:cNvPr id="19" name="Imagen 18"/>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092199" y="228599"/>
          <a:ext cx="8649567" cy="533400"/>
        </a:xfrm>
        <a:prstGeom prst="rect">
          <a:avLst/>
        </a:prstGeom>
        <a:noFill/>
        <a:ln>
          <a:noFill/>
        </a:ln>
      </xdr:spPr>
    </xdr:pic>
    <xdr:clientData/>
  </xdr:twoCellAnchor>
  <xdr:twoCellAnchor editAs="oneCell">
    <xdr:from>
      <xdr:col>6</xdr:col>
      <xdr:colOff>504825</xdr:colOff>
      <xdr:row>24</xdr:row>
      <xdr:rowOff>561975</xdr:rowOff>
    </xdr:from>
    <xdr:to>
      <xdr:col>9</xdr:col>
      <xdr:colOff>695005</xdr:colOff>
      <xdr:row>24</xdr:row>
      <xdr:rowOff>2228642</xdr:rowOff>
    </xdr:to>
    <xdr:pic>
      <xdr:nvPicPr>
        <xdr:cNvPr id="5" name="Imagen 4"/>
        <xdr:cNvPicPr>
          <a:picLocks noChangeAspect="1"/>
        </xdr:cNvPicPr>
      </xdr:nvPicPr>
      <xdr:blipFill>
        <a:blip xmlns:r="http://schemas.openxmlformats.org/officeDocument/2006/relationships" r:embed="rId12"/>
        <a:stretch>
          <a:fillRect/>
        </a:stretch>
      </xdr:blipFill>
      <xdr:spPr>
        <a:xfrm>
          <a:off x="4010025" y="26117550"/>
          <a:ext cx="2561905" cy="16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74</xdr:col>
      <xdr:colOff>0</xdr:colOff>
      <xdr:row>5</xdr:row>
      <xdr:rowOff>0</xdr:rowOff>
    </xdr:from>
    <xdr:ext cx="1438547" cy="0"/>
    <xdr:pic>
      <xdr:nvPicPr>
        <xdr:cNvPr id="6" name="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4313" t="25803" r="4274" b="18768"/>
        <a:stretch>
          <a:fillRect/>
        </a:stretch>
      </xdr:blipFill>
      <xdr:spPr bwMode="auto">
        <a:xfrm>
          <a:off x="13782675" y="603885"/>
          <a:ext cx="143854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33867</xdr:colOff>
      <xdr:row>0</xdr:row>
      <xdr:rowOff>0</xdr:rowOff>
    </xdr:from>
    <xdr:to>
      <xdr:col>6</xdr:col>
      <xdr:colOff>1210733</xdr:colOff>
      <xdr:row>0</xdr:row>
      <xdr:rowOff>414867</xdr:rowOff>
    </xdr:to>
    <xdr:grpSp>
      <xdr:nvGrpSpPr>
        <xdr:cNvPr id="2" name="Grupo 1"/>
        <xdr:cNvGrpSpPr/>
      </xdr:nvGrpSpPr>
      <xdr:grpSpPr>
        <a:xfrm>
          <a:off x="824442" y="0"/>
          <a:ext cx="8825441" cy="414867"/>
          <a:chOff x="829734" y="0"/>
          <a:chExt cx="9677399" cy="414867"/>
        </a:xfrm>
      </xdr:grpSpPr>
      <xdr:pic>
        <xdr:nvPicPr>
          <xdr:cNvPr id="11" name="Imagen 10"/>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1156"/>
          <a:stretch/>
        </xdr:blipFill>
        <xdr:spPr bwMode="auto">
          <a:xfrm>
            <a:off x="829734" y="0"/>
            <a:ext cx="4284133" cy="389467"/>
          </a:xfrm>
          <a:prstGeom prst="rect">
            <a:avLst/>
          </a:prstGeom>
          <a:noFill/>
          <a:ln>
            <a:noFill/>
          </a:ln>
        </xdr:spPr>
      </xdr:pic>
      <xdr:pic>
        <xdr:nvPicPr>
          <xdr:cNvPr id="13" name="Imagen 1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293"/>
          <a:stretch/>
        </xdr:blipFill>
        <xdr:spPr bwMode="auto">
          <a:xfrm>
            <a:off x="8720667" y="25400"/>
            <a:ext cx="1786466" cy="389467"/>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28</xdr:col>
      <xdr:colOff>0</xdr:colOff>
      <xdr:row>6</xdr:row>
      <xdr:rowOff>0</xdr:rowOff>
    </xdr:from>
    <xdr:ext cx="1438547" cy="0"/>
    <xdr:pic>
      <xdr:nvPicPr>
        <xdr:cNvPr id="6" name="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4313" t="25803" r="4274" b="18768"/>
        <a:stretch>
          <a:fillRect/>
        </a:stretch>
      </xdr:blipFill>
      <xdr:spPr bwMode="auto">
        <a:xfrm>
          <a:off x="69105780" y="1912620"/>
          <a:ext cx="143854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85726</xdr:colOff>
      <xdr:row>0</xdr:row>
      <xdr:rowOff>0</xdr:rowOff>
    </xdr:from>
    <xdr:to>
      <xdr:col>7</xdr:col>
      <xdr:colOff>762001</xdr:colOff>
      <xdr:row>0</xdr:row>
      <xdr:rowOff>447675</xdr:rowOff>
    </xdr:to>
    <xdr:grpSp>
      <xdr:nvGrpSpPr>
        <xdr:cNvPr id="13" name="Grupo 12"/>
        <xdr:cNvGrpSpPr/>
      </xdr:nvGrpSpPr>
      <xdr:grpSpPr>
        <a:xfrm>
          <a:off x="876301" y="0"/>
          <a:ext cx="9429750" cy="447675"/>
          <a:chOff x="829734" y="0"/>
          <a:chExt cx="9677399" cy="414867"/>
        </a:xfrm>
      </xdr:grpSpPr>
      <xdr:pic>
        <xdr:nvPicPr>
          <xdr:cNvPr id="14" name="Imagen 1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1156"/>
          <a:stretch/>
        </xdr:blipFill>
        <xdr:spPr bwMode="auto">
          <a:xfrm>
            <a:off x="829734" y="0"/>
            <a:ext cx="4284133" cy="389467"/>
          </a:xfrm>
          <a:prstGeom prst="rect">
            <a:avLst/>
          </a:prstGeom>
          <a:noFill/>
          <a:ln>
            <a:noFill/>
          </a:ln>
        </xdr:spPr>
      </xdr:pic>
      <xdr:pic>
        <xdr:nvPicPr>
          <xdr:cNvPr id="15" name="Imagen 1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293"/>
          <a:stretch/>
        </xdr:blipFill>
        <xdr:spPr bwMode="auto">
          <a:xfrm>
            <a:off x="8720667" y="25400"/>
            <a:ext cx="1786466" cy="389467"/>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51</xdr:col>
      <xdr:colOff>0</xdr:colOff>
      <xdr:row>6</xdr:row>
      <xdr:rowOff>0</xdr:rowOff>
    </xdr:from>
    <xdr:to>
      <xdr:col>52</xdr:col>
      <xdr:colOff>645584</xdr:colOff>
      <xdr:row>6</xdr:row>
      <xdr:rowOff>0</xdr:rowOff>
    </xdr:to>
    <xdr:pic>
      <xdr:nvPicPr>
        <xdr:cNvPr id="2" name="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4313" t="25803" r="4274" b="18768"/>
        <a:stretch>
          <a:fillRect/>
        </a:stretch>
      </xdr:blipFill>
      <xdr:spPr bwMode="auto">
        <a:xfrm>
          <a:off x="20383500" y="2186940"/>
          <a:ext cx="14497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96</xdr:col>
      <xdr:colOff>0</xdr:colOff>
      <xdr:row>6</xdr:row>
      <xdr:rowOff>0</xdr:rowOff>
    </xdr:from>
    <xdr:ext cx="1438547" cy="0"/>
    <xdr:pic>
      <xdr:nvPicPr>
        <xdr:cNvPr id="6" name="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4313" t="25803" r="4274" b="18768"/>
        <a:stretch>
          <a:fillRect/>
        </a:stretch>
      </xdr:blipFill>
      <xdr:spPr bwMode="auto">
        <a:xfrm>
          <a:off x="66034920" y="2186940"/>
          <a:ext cx="143854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17</xdr:col>
          <xdr:colOff>556260</xdr:colOff>
          <xdr:row>6</xdr:row>
          <xdr:rowOff>60960</xdr:rowOff>
        </xdr:from>
        <xdr:to>
          <xdr:col>19</xdr:col>
          <xdr:colOff>251460</xdr:colOff>
          <xdr:row>6</xdr:row>
          <xdr:rowOff>274320</xdr:rowOff>
        </xdr:to>
        <xdr:sp macro="" textlink="">
          <xdr:nvSpPr>
            <xdr:cNvPr id="21714" name="Check Box 210" hidden="1">
              <a:extLst>
                <a:ext uri="{63B3BB69-23CF-44E3-9099-C40C66FF867C}">
                  <a14:compatExt spid="_x0000_s2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541020</xdr:colOff>
          <xdr:row>6</xdr:row>
          <xdr:rowOff>53340</xdr:rowOff>
        </xdr:from>
        <xdr:to>
          <xdr:col>22</xdr:col>
          <xdr:colOff>327660</xdr:colOff>
          <xdr:row>6</xdr:row>
          <xdr:rowOff>259080</xdr:rowOff>
        </xdr:to>
        <xdr:sp macro="" textlink="">
          <xdr:nvSpPr>
            <xdr:cNvPr id="21724" name="Check Box 220" hidden="1">
              <a:extLst>
                <a:ext uri="{63B3BB69-23CF-44E3-9099-C40C66FF867C}">
                  <a14:compatExt spid="_x0000_s2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495300</xdr:colOff>
          <xdr:row>6</xdr:row>
          <xdr:rowOff>53340</xdr:rowOff>
        </xdr:from>
        <xdr:to>
          <xdr:col>25</xdr:col>
          <xdr:colOff>350520</xdr:colOff>
          <xdr:row>6</xdr:row>
          <xdr:rowOff>259080</xdr:rowOff>
        </xdr:to>
        <xdr:sp macro="" textlink="">
          <xdr:nvSpPr>
            <xdr:cNvPr id="21726" name="Check Box 222" hidden="1">
              <a:extLst>
                <a:ext uri="{63B3BB69-23CF-44E3-9099-C40C66FF867C}">
                  <a14:compatExt spid="_x0000_s2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594360</xdr:colOff>
          <xdr:row>6</xdr:row>
          <xdr:rowOff>45720</xdr:rowOff>
        </xdr:from>
        <xdr:to>
          <xdr:col>28</xdr:col>
          <xdr:colOff>220980</xdr:colOff>
          <xdr:row>6</xdr:row>
          <xdr:rowOff>251460</xdr:rowOff>
        </xdr:to>
        <xdr:sp macro="" textlink="">
          <xdr:nvSpPr>
            <xdr:cNvPr id="21728" name="Check Box 224" hidden="1">
              <a:extLst>
                <a:ext uri="{63B3BB69-23CF-44E3-9099-C40C66FF867C}">
                  <a14:compatExt spid="_x0000_s2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662940</xdr:colOff>
          <xdr:row>6</xdr:row>
          <xdr:rowOff>38100</xdr:rowOff>
        </xdr:from>
        <xdr:to>
          <xdr:col>33</xdr:col>
          <xdr:colOff>198120</xdr:colOff>
          <xdr:row>6</xdr:row>
          <xdr:rowOff>251460</xdr:rowOff>
        </xdr:to>
        <xdr:sp macro="" textlink="">
          <xdr:nvSpPr>
            <xdr:cNvPr id="21730" name="Check Box 226" hidden="1">
              <a:extLst>
                <a:ext uri="{63B3BB69-23CF-44E3-9099-C40C66FF867C}">
                  <a14:compatExt spid="_x0000_s2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624840</xdr:colOff>
          <xdr:row>6</xdr:row>
          <xdr:rowOff>53340</xdr:rowOff>
        </xdr:from>
        <xdr:to>
          <xdr:col>36</xdr:col>
          <xdr:colOff>259080</xdr:colOff>
          <xdr:row>6</xdr:row>
          <xdr:rowOff>259080</xdr:rowOff>
        </xdr:to>
        <xdr:sp macro="" textlink="">
          <xdr:nvSpPr>
            <xdr:cNvPr id="21732" name="Check Box 228" hidden="1">
              <a:extLst>
                <a:ext uri="{63B3BB69-23CF-44E3-9099-C40C66FF867C}">
                  <a14:compatExt spid="_x0000_s2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754380</xdr:colOff>
          <xdr:row>6</xdr:row>
          <xdr:rowOff>45720</xdr:rowOff>
        </xdr:from>
        <xdr:to>
          <xdr:col>39</xdr:col>
          <xdr:colOff>251460</xdr:colOff>
          <xdr:row>6</xdr:row>
          <xdr:rowOff>251460</xdr:rowOff>
        </xdr:to>
        <xdr:sp macro="" textlink="">
          <xdr:nvSpPr>
            <xdr:cNvPr id="21734" name="Check Box 230" hidden="1">
              <a:extLst>
                <a:ext uri="{63B3BB69-23CF-44E3-9099-C40C66FF867C}">
                  <a14:compatExt spid="_x0000_s2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586740</xdr:colOff>
          <xdr:row>6</xdr:row>
          <xdr:rowOff>45720</xdr:rowOff>
        </xdr:from>
        <xdr:to>
          <xdr:col>42</xdr:col>
          <xdr:colOff>228600</xdr:colOff>
          <xdr:row>6</xdr:row>
          <xdr:rowOff>251460</xdr:rowOff>
        </xdr:to>
        <xdr:sp macro="" textlink="">
          <xdr:nvSpPr>
            <xdr:cNvPr id="21736" name="Check Box 232" hidden="1">
              <a:extLst>
                <a:ext uri="{63B3BB69-23CF-44E3-9099-C40C66FF867C}">
                  <a14:compatExt spid="_x0000_s2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586740</xdr:colOff>
          <xdr:row>6</xdr:row>
          <xdr:rowOff>45720</xdr:rowOff>
        </xdr:from>
        <xdr:to>
          <xdr:col>47</xdr:col>
          <xdr:colOff>297180</xdr:colOff>
          <xdr:row>6</xdr:row>
          <xdr:rowOff>251460</xdr:rowOff>
        </xdr:to>
        <xdr:sp macro="" textlink="">
          <xdr:nvSpPr>
            <xdr:cNvPr id="21738" name="Check Box 234" hidden="1">
              <a:extLst>
                <a:ext uri="{63B3BB69-23CF-44E3-9099-C40C66FF867C}">
                  <a14:compatExt spid="_x0000_s2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586740</xdr:colOff>
          <xdr:row>6</xdr:row>
          <xdr:rowOff>45720</xdr:rowOff>
        </xdr:from>
        <xdr:to>
          <xdr:col>50</xdr:col>
          <xdr:colOff>160020</xdr:colOff>
          <xdr:row>6</xdr:row>
          <xdr:rowOff>251460</xdr:rowOff>
        </xdr:to>
        <xdr:sp macro="" textlink="">
          <xdr:nvSpPr>
            <xdr:cNvPr id="21740" name="Check Box 236" hidden="1">
              <a:extLst>
                <a:ext uri="{63B3BB69-23CF-44E3-9099-C40C66FF867C}">
                  <a14:compatExt spid="_x0000_s2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586740</xdr:colOff>
          <xdr:row>6</xdr:row>
          <xdr:rowOff>45720</xdr:rowOff>
        </xdr:from>
        <xdr:to>
          <xdr:col>53</xdr:col>
          <xdr:colOff>251460</xdr:colOff>
          <xdr:row>6</xdr:row>
          <xdr:rowOff>251460</xdr:rowOff>
        </xdr:to>
        <xdr:sp macro="" textlink="">
          <xdr:nvSpPr>
            <xdr:cNvPr id="21742" name="Check Box 238" hidden="1">
              <a:extLst>
                <a:ext uri="{63B3BB69-23CF-44E3-9099-C40C66FF867C}">
                  <a14:compatExt spid="_x0000_s2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586740</xdr:colOff>
          <xdr:row>6</xdr:row>
          <xdr:rowOff>45720</xdr:rowOff>
        </xdr:from>
        <xdr:to>
          <xdr:col>56</xdr:col>
          <xdr:colOff>228600</xdr:colOff>
          <xdr:row>6</xdr:row>
          <xdr:rowOff>251460</xdr:rowOff>
        </xdr:to>
        <xdr:sp macro="" textlink="">
          <xdr:nvSpPr>
            <xdr:cNvPr id="21744" name="Check Box 240" hidden="1">
              <a:extLst>
                <a:ext uri="{63B3BB69-23CF-44E3-9099-C40C66FF867C}">
                  <a14:compatExt spid="_x0000_s2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586740</xdr:colOff>
          <xdr:row>6</xdr:row>
          <xdr:rowOff>45720</xdr:rowOff>
        </xdr:from>
        <xdr:to>
          <xdr:col>62</xdr:col>
          <xdr:colOff>198120</xdr:colOff>
          <xdr:row>6</xdr:row>
          <xdr:rowOff>251460</xdr:rowOff>
        </xdr:to>
        <xdr:sp macro="" textlink="">
          <xdr:nvSpPr>
            <xdr:cNvPr id="21746" name="Check Box 242" hidden="1">
              <a:extLst>
                <a:ext uri="{63B3BB69-23CF-44E3-9099-C40C66FF867C}">
                  <a14:compatExt spid="_x0000_s2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586740</xdr:colOff>
          <xdr:row>6</xdr:row>
          <xdr:rowOff>45720</xdr:rowOff>
        </xdr:from>
        <xdr:to>
          <xdr:col>65</xdr:col>
          <xdr:colOff>297180</xdr:colOff>
          <xdr:row>6</xdr:row>
          <xdr:rowOff>251460</xdr:rowOff>
        </xdr:to>
        <xdr:sp macro="" textlink="">
          <xdr:nvSpPr>
            <xdr:cNvPr id="21748" name="Check Box 244" hidden="1">
              <a:extLst>
                <a:ext uri="{63B3BB69-23CF-44E3-9099-C40C66FF867C}">
                  <a14:compatExt spid="_x0000_s2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586740</xdr:colOff>
          <xdr:row>6</xdr:row>
          <xdr:rowOff>45720</xdr:rowOff>
        </xdr:from>
        <xdr:to>
          <xdr:col>70</xdr:col>
          <xdr:colOff>403860</xdr:colOff>
          <xdr:row>6</xdr:row>
          <xdr:rowOff>251460</xdr:rowOff>
        </xdr:to>
        <xdr:sp macro="" textlink="">
          <xdr:nvSpPr>
            <xdr:cNvPr id="21750" name="Check Box 246" hidden="1">
              <a:extLst>
                <a:ext uri="{63B3BB69-23CF-44E3-9099-C40C66FF867C}">
                  <a14:compatExt spid="_x0000_s2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586740</xdr:colOff>
          <xdr:row>6</xdr:row>
          <xdr:rowOff>45720</xdr:rowOff>
        </xdr:from>
        <xdr:to>
          <xdr:col>85</xdr:col>
          <xdr:colOff>373380</xdr:colOff>
          <xdr:row>6</xdr:row>
          <xdr:rowOff>251460</xdr:rowOff>
        </xdr:to>
        <xdr:sp macro="" textlink="">
          <xdr:nvSpPr>
            <xdr:cNvPr id="21752" name="Check Box 248" hidden="1">
              <a:extLst>
                <a:ext uri="{63B3BB69-23CF-44E3-9099-C40C66FF867C}">
                  <a14:compatExt spid="_x0000_s2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586740</xdr:colOff>
          <xdr:row>6</xdr:row>
          <xdr:rowOff>45720</xdr:rowOff>
        </xdr:from>
        <xdr:to>
          <xdr:col>73</xdr:col>
          <xdr:colOff>358140</xdr:colOff>
          <xdr:row>6</xdr:row>
          <xdr:rowOff>251460</xdr:rowOff>
        </xdr:to>
        <xdr:sp macro="" textlink="">
          <xdr:nvSpPr>
            <xdr:cNvPr id="21770" name="Check Box 266" hidden="1">
              <a:extLst>
                <a:ext uri="{63B3BB69-23CF-44E3-9099-C40C66FF867C}">
                  <a14:compatExt spid="_x0000_s2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586740</xdr:colOff>
          <xdr:row>6</xdr:row>
          <xdr:rowOff>45720</xdr:rowOff>
        </xdr:from>
        <xdr:to>
          <xdr:col>76</xdr:col>
          <xdr:colOff>358140</xdr:colOff>
          <xdr:row>6</xdr:row>
          <xdr:rowOff>251460</xdr:rowOff>
        </xdr:to>
        <xdr:sp macro="" textlink="">
          <xdr:nvSpPr>
            <xdr:cNvPr id="21772" name="Check Box 268" hidden="1">
              <a:extLst>
                <a:ext uri="{63B3BB69-23CF-44E3-9099-C40C66FF867C}">
                  <a14:compatExt spid="_x0000_s2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586740</xdr:colOff>
          <xdr:row>6</xdr:row>
          <xdr:rowOff>45720</xdr:rowOff>
        </xdr:from>
        <xdr:to>
          <xdr:col>79</xdr:col>
          <xdr:colOff>358140</xdr:colOff>
          <xdr:row>6</xdr:row>
          <xdr:rowOff>251460</xdr:rowOff>
        </xdr:to>
        <xdr:sp macro="" textlink="">
          <xdr:nvSpPr>
            <xdr:cNvPr id="21781" name="Check Box 277" hidden="1">
              <a:extLst>
                <a:ext uri="{63B3BB69-23CF-44E3-9099-C40C66FF867C}">
                  <a14:compatExt spid="_x0000_s2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586740</xdr:colOff>
          <xdr:row>6</xdr:row>
          <xdr:rowOff>45720</xdr:rowOff>
        </xdr:from>
        <xdr:to>
          <xdr:col>82</xdr:col>
          <xdr:colOff>358140</xdr:colOff>
          <xdr:row>6</xdr:row>
          <xdr:rowOff>251460</xdr:rowOff>
        </xdr:to>
        <xdr:sp macro="" textlink="">
          <xdr:nvSpPr>
            <xdr:cNvPr id="21782" name="Check Box 278" hidden="1">
              <a:extLst>
                <a:ext uri="{63B3BB69-23CF-44E3-9099-C40C66FF867C}">
                  <a14:compatExt spid="_x0000_s2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FORMACIÓN BECADA</a:t>
              </a:r>
            </a:p>
          </xdr:txBody>
        </xdr:sp>
        <xdr:clientData/>
      </xdr:twoCellAnchor>
    </mc:Choice>
    <mc:Fallback/>
  </mc:AlternateContent>
  <xdr:twoCellAnchor>
    <xdr:from>
      <xdr:col>1</xdr:col>
      <xdr:colOff>152400</xdr:colOff>
      <xdr:row>0</xdr:row>
      <xdr:rowOff>10885</xdr:rowOff>
    </xdr:from>
    <xdr:to>
      <xdr:col>7</xdr:col>
      <xdr:colOff>1197427</xdr:colOff>
      <xdr:row>0</xdr:row>
      <xdr:rowOff>425752</xdr:rowOff>
    </xdr:to>
    <xdr:grpSp>
      <xdr:nvGrpSpPr>
        <xdr:cNvPr id="32" name="Grupo 31"/>
        <xdr:cNvGrpSpPr/>
      </xdr:nvGrpSpPr>
      <xdr:grpSpPr>
        <a:xfrm>
          <a:off x="942975" y="10885"/>
          <a:ext cx="9684202" cy="414867"/>
          <a:chOff x="829734" y="0"/>
          <a:chExt cx="9677399" cy="414867"/>
        </a:xfrm>
      </xdr:grpSpPr>
      <xdr:pic>
        <xdr:nvPicPr>
          <xdr:cNvPr id="33" name="Imagen 3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1156"/>
          <a:stretch/>
        </xdr:blipFill>
        <xdr:spPr bwMode="auto">
          <a:xfrm>
            <a:off x="829734" y="0"/>
            <a:ext cx="4284133" cy="389467"/>
          </a:xfrm>
          <a:prstGeom prst="rect">
            <a:avLst/>
          </a:prstGeom>
          <a:noFill/>
          <a:ln>
            <a:noFill/>
          </a:ln>
        </xdr:spPr>
      </xdr:pic>
      <xdr:pic>
        <xdr:nvPicPr>
          <xdr:cNvPr id="34" name="Imagen 3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293"/>
          <a:stretch/>
        </xdr:blipFill>
        <xdr:spPr bwMode="auto">
          <a:xfrm>
            <a:off x="8720667" y="25400"/>
            <a:ext cx="1786466" cy="389467"/>
          </a:xfrm>
          <a:prstGeom prst="rect">
            <a:avLst/>
          </a:prstGeom>
          <a:no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42</xdr:col>
      <xdr:colOff>0</xdr:colOff>
      <xdr:row>6</xdr:row>
      <xdr:rowOff>0</xdr:rowOff>
    </xdr:from>
    <xdr:to>
      <xdr:col>43</xdr:col>
      <xdr:colOff>654049</xdr:colOff>
      <xdr:row>6</xdr:row>
      <xdr:rowOff>0</xdr:rowOff>
    </xdr:to>
    <xdr:pic>
      <xdr:nvPicPr>
        <xdr:cNvPr id="2" name="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4313" t="25803" r="4274" b="18768"/>
        <a:stretch>
          <a:fillRect/>
        </a:stretch>
      </xdr:blipFill>
      <xdr:spPr bwMode="auto">
        <a:xfrm>
          <a:off x="32362140" y="2331720"/>
          <a:ext cx="14456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42</xdr:col>
      <xdr:colOff>0</xdr:colOff>
      <xdr:row>6</xdr:row>
      <xdr:rowOff>0</xdr:rowOff>
    </xdr:from>
    <xdr:ext cx="1438547" cy="0"/>
    <xdr:pic>
      <xdr:nvPicPr>
        <xdr:cNvPr id="6" name="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4313" t="25803" r="4274" b="18768"/>
        <a:stretch>
          <a:fillRect/>
        </a:stretch>
      </xdr:blipFill>
      <xdr:spPr bwMode="auto">
        <a:xfrm>
          <a:off x="48950880" y="2331720"/>
          <a:ext cx="143854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1</xdr:colOff>
      <xdr:row>0</xdr:row>
      <xdr:rowOff>0</xdr:rowOff>
    </xdr:from>
    <xdr:to>
      <xdr:col>7</xdr:col>
      <xdr:colOff>1123951</xdr:colOff>
      <xdr:row>0</xdr:row>
      <xdr:rowOff>457200</xdr:rowOff>
    </xdr:to>
    <xdr:grpSp>
      <xdr:nvGrpSpPr>
        <xdr:cNvPr id="14" name="Grupo 13"/>
        <xdr:cNvGrpSpPr/>
      </xdr:nvGrpSpPr>
      <xdr:grpSpPr>
        <a:xfrm>
          <a:off x="790576" y="0"/>
          <a:ext cx="9220200" cy="457200"/>
          <a:chOff x="829734" y="0"/>
          <a:chExt cx="9677399" cy="414867"/>
        </a:xfrm>
      </xdr:grpSpPr>
      <xdr:pic>
        <xdr:nvPicPr>
          <xdr:cNvPr id="15" name="Imagen 1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1156"/>
          <a:stretch/>
        </xdr:blipFill>
        <xdr:spPr bwMode="auto">
          <a:xfrm>
            <a:off x="829734" y="0"/>
            <a:ext cx="4284133" cy="389467"/>
          </a:xfrm>
          <a:prstGeom prst="rect">
            <a:avLst/>
          </a:prstGeom>
          <a:noFill/>
          <a:ln>
            <a:noFill/>
          </a:ln>
        </xdr:spPr>
      </xdr:pic>
      <xdr:pic>
        <xdr:nvPicPr>
          <xdr:cNvPr id="16" name="Imagen 15"/>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293"/>
          <a:stretch/>
        </xdr:blipFill>
        <xdr:spPr bwMode="auto">
          <a:xfrm>
            <a:off x="8720667" y="25400"/>
            <a:ext cx="1786466" cy="389467"/>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sheetPr>
  <dimension ref="A1:R34"/>
  <sheetViews>
    <sheetView showGridLines="0" tabSelected="1" zoomScale="90" zoomScaleNormal="90" workbookViewId="0">
      <selection activeCell="Q24" sqref="Q24"/>
    </sheetView>
  </sheetViews>
  <sheetFormatPr baseColWidth="10" defaultRowHeight="14.4" x14ac:dyDescent="0.3"/>
  <cols>
    <col min="1" max="1" width="1.6640625" customWidth="1"/>
    <col min="2" max="2" width="3.33203125" customWidth="1"/>
    <col min="15" max="15" width="14" customWidth="1"/>
    <col min="16" max="16" width="3.109375" customWidth="1"/>
    <col min="19" max="19" width="11.44140625" customWidth="1"/>
  </cols>
  <sheetData>
    <row r="1" spans="2:16" ht="15" thickBot="1" x14ac:dyDescent="0.35"/>
    <row r="2" spans="2:16" ht="54" customHeight="1" x14ac:dyDescent="0.3">
      <c r="B2" s="332"/>
      <c r="C2" s="333"/>
      <c r="D2" s="333"/>
      <c r="E2" s="333"/>
      <c r="F2" s="333"/>
      <c r="G2" s="333"/>
      <c r="H2" s="333"/>
      <c r="I2" s="333"/>
      <c r="J2" s="333"/>
      <c r="K2" s="333"/>
      <c r="L2" s="333"/>
      <c r="M2" s="333"/>
      <c r="N2" s="333"/>
      <c r="O2" s="333"/>
      <c r="P2" s="334"/>
    </row>
    <row r="3" spans="2:16" ht="45.75" customHeight="1" x14ac:dyDescent="0.3">
      <c r="B3" s="335" t="s">
        <v>155</v>
      </c>
      <c r="C3" s="336"/>
      <c r="D3" s="336"/>
      <c r="E3" s="336"/>
      <c r="F3" s="336"/>
      <c r="G3" s="336"/>
      <c r="H3" s="336"/>
      <c r="I3" s="336"/>
      <c r="J3" s="336"/>
      <c r="K3" s="336"/>
      <c r="L3" s="336"/>
      <c r="M3" s="336"/>
      <c r="N3" s="336"/>
      <c r="O3" s="336"/>
      <c r="P3" s="337"/>
    </row>
    <row r="4" spans="2:16" ht="60.75" customHeight="1" x14ac:dyDescent="0.3">
      <c r="B4" s="10"/>
      <c r="C4" s="338" t="s">
        <v>64</v>
      </c>
      <c r="D4" s="338"/>
      <c r="E4" s="338"/>
      <c r="F4" s="338"/>
      <c r="G4" s="338"/>
      <c r="H4" s="338"/>
      <c r="I4" s="338"/>
      <c r="J4" s="338"/>
      <c r="K4" s="338"/>
      <c r="L4" s="338"/>
      <c r="M4" s="338"/>
      <c r="N4" s="338"/>
      <c r="O4" s="338"/>
      <c r="P4" s="11"/>
    </row>
    <row r="5" spans="2:16" ht="18.75" customHeight="1" x14ac:dyDescent="0.3">
      <c r="B5" s="10"/>
      <c r="C5" s="342" t="s">
        <v>62</v>
      </c>
      <c r="D5" s="343"/>
      <c r="E5" s="343"/>
      <c r="F5" s="343"/>
      <c r="G5" s="343"/>
      <c r="H5" s="343"/>
      <c r="I5" s="343"/>
      <c r="J5" s="343"/>
      <c r="K5" s="343"/>
      <c r="L5" s="343"/>
      <c r="M5" s="343"/>
      <c r="N5" s="343"/>
      <c r="O5" s="344"/>
      <c r="P5" s="11"/>
    </row>
    <row r="6" spans="2:16" ht="162.6" customHeight="1" x14ac:dyDescent="0.3">
      <c r="B6" s="10"/>
      <c r="C6" s="339" t="s">
        <v>93</v>
      </c>
      <c r="D6" s="338"/>
      <c r="E6" s="338"/>
      <c r="F6" s="338"/>
      <c r="G6" s="338"/>
      <c r="H6" s="338"/>
      <c r="I6" s="338"/>
      <c r="J6" s="338"/>
      <c r="K6" s="338"/>
      <c r="L6" s="338"/>
      <c r="M6" s="338"/>
      <c r="N6" s="338"/>
      <c r="O6" s="338"/>
      <c r="P6" s="11"/>
    </row>
    <row r="7" spans="2:16" ht="25.2" customHeight="1" x14ac:dyDescent="0.3">
      <c r="B7" s="10"/>
      <c r="C7" s="339" t="s">
        <v>149</v>
      </c>
      <c r="D7" s="339"/>
      <c r="E7" s="339"/>
      <c r="F7" s="339"/>
      <c r="G7" s="339"/>
      <c r="H7" s="339"/>
      <c r="I7" s="339"/>
      <c r="J7" s="339"/>
      <c r="K7" s="339"/>
      <c r="L7" s="339"/>
      <c r="M7" s="339"/>
      <c r="N7" s="339"/>
      <c r="O7" s="339"/>
      <c r="P7" s="11"/>
    </row>
    <row r="8" spans="2:16" ht="223.8" customHeight="1" x14ac:dyDescent="0.3">
      <c r="B8" s="10"/>
      <c r="C8" s="340" t="s">
        <v>156</v>
      </c>
      <c r="D8" s="341"/>
      <c r="E8" s="341"/>
      <c r="F8" s="341"/>
      <c r="G8" s="341"/>
      <c r="H8" s="341"/>
      <c r="I8" s="341"/>
      <c r="J8" s="341"/>
      <c r="K8" s="341"/>
      <c r="L8" s="341"/>
      <c r="M8" s="341"/>
      <c r="N8" s="341"/>
      <c r="O8" s="341"/>
      <c r="P8" s="11"/>
    </row>
    <row r="9" spans="2:16" ht="99" customHeight="1" x14ac:dyDescent="0.3">
      <c r="B9" s="10"/>
      <c r="C9" s="340" t="s">
        <v>150</v>
      </c>
      <c r="D9" s="340"/>
      <c r="E9" s="340"/>
      <c r="F9" s="340"/>
      <c r="G9" s="340"/>
      <c r="H9" s="340"/>
      <c r="I9" s="340"/>
      <c r="J9" s="340"/>
      <c r="K9" s="340"/>
      <c r="L9" s="340"/>
      <c r="M9" s="340"/>
      <c r="N9" s="340"/>
      <c r="O9" s="340"/>
      <c r="P9" s="11"/>
    </row>
    <row r="10" spans="2:16" ht="84.6" customHeight="1" x14ac:dyDescent="0.3">
      <c r="B10" s="10"/>
      <c r="C10" s="338" t="s">
        <v>136</v>
      </c>
      <c r="D10" s="338"/>
      <c r="E10" s="338"/>
      <c r="F10" s="338"/>
      <c r="G10" s="338"/>
      <c r="H10" s="338"/>
      <c r="I10" s="338"/>
      <c r="J10" s="338"/>
      <c r="K10" s="338"/>
      <c r="L10" s="338"/>
      <c r="M10" s="338"/>
      <c r="N10" s="338"/>
      <c r="O10" s="338"/>
      <c r="P10" s="11"/>
    </row>
    <row r="11" spans="2:16" ht="29.4" customHeight="1" x14ac:dyDescent="0.3">
      <c r="B11" s="10"/>
      <c r="C11" s="338" t="s">
        <v>154</v>
      </c>
      <c r="D11" s="338"/>
      <c r="E11" s="338"/>
      <c r="F11" s="338"/>
      <c r="G11" s="338"/>
      <c r="H11" s="338"/>
      <c r="I11" s="338"/>
      <c r="J11" s="338"/>
      <c r="K11" s="338"/>
      <c r="L11" s="338"/>
      <c r="M11" s="338"/>
      <c r="N11" s="338"/>
      <c r="O11" s="338"/>
      <c r="P11" s="11"/>
    </row>
    <row r="12" spans="2:16" ht="102" customHeight="1" x14ac:dyDescent="0.3">
      <c r="B12" s="10"/>
      <c r="C12" s="338" t="s">
        <v>151</v>
      </c>
      <c r="D12" s="338"/>
      <c r="E12" s="338"/>
      <c r="F12" s="338"/>
      <c r="G12" s="338"/>
      <c r="H12" s="338"/>
      <c r="I12" s="338"/>
      <c r="J12" s="338"/>
      <c r="K12" s="338"/>
      <c r="L12" s="338"/>
      <c r="M12" s="338"/>
      <c r="N12" s="338"/>
      <c r="O12" s="338"/>
      <c r="P12" s="11"/>
    </row>
    <row r="13" spans="2:16" ht="44.4" customHeight="1" x14ac:dyDescent="0.3">
      <c r="B13" s="10"/>
      <c r="C13" s="345" t="s">
        <v>152</v>
      </c>
      <c r="D13" s="338"/>
      <c r="E13" s="338"/>
      <c r="F13" s="338"/>
      <c r="G13" s="338"/>
      <c r="H13" s="338"/>
      <c r="I13" s="338"/>
      <c r="J13" s="338"/>
      <c r="K13" s="338"/>
      <c r="L13" s="338"/>
      <c r="M13" s="338"/>
      <c r="N13" s="338"/>
      <c r="O13" s="338"/>
      <c r="P13" s="11"/>
    </row>
    <row r="14" spans="2:16" ht="17.399999999999999" customHeight="1" x14ac:dyDescent="0.3">
      <c r="B14" s="10"/>
      <c r="C14" s="168"/>
      <c r="D14" s="338" t="s">
        <v>137</v>
      </c>
      <c r="E14" s="338"/>
      <c r="F14" s="338"/>
      <c r="G14" s="338"/>
      <c r="H14" s="338"/>
      <c r="I14" s="338"/>
      <c r="J14" s="338"/>
      <c r="K14" s="338"/>
      <c r="L14" s="338"/>
      <c r="M14" s="338"/>
      <c r="N14" s="338"/>
      <c r="O14" s="338"/>
      <c r="P14" s="11"/>
    </row>
    <row r="15" spans="2:16" ht="30" customHeight="1" x14ac:dyDescent="0.3">
      <c r="B15" s="10"/>
      <c r="C15" s="249"/>
      <c r="D15" s="349" t="s">
        <v>138</v>
      </c>
      <c r="E15" s="349"/>
      <c r="F15" s="349"/>
      <c r="G15" s="349"/>
      <c r="H15" s="349"/>
      <c r="I15" s="349"/>
      <c r="J15" s="349"/>
      <c r="K15" s="349"/>
      <c r="L15" s="349"/>
      <c r="M15" s="349"/>
      <c r="N15" s="349"/>
      <c r="O15" s="349"/>
      <c r="P15" s="11"/>
    </row>
    <row r="16" spans="2:16" ht="125.4" customHeight="1" x14ac:dyDescent="0.3">
      <c r="B16" s="10"/>
      <c r="C16" s="249"/>
      <c r="D16" s="349" t="s">
        <v>139</v>
      </c>
      <c r="E16" s="349"/>
      <c r="F16" s="349"/>
      <c r="G16" s="349"/>
      <c r="H16" s="349"/>
      <c r="I16" s="349"/>
      <c r="J16" s="349"/>
      <c r="K16" s="349"/>
      <c r="L16" s="349"/>
      <c r="M16" s="349"/>
      <c r="N16" s="349"/>
      <c r="O16" s="349"/>
      <c r="P16" s="11"/>
    </row>
    <row r="17" spans="1:18" ht="261.60000000000002" customHeight="1" x14ac:dyDescent="0.3">
      <c r="B17" s="10"/>
      <c r="C17" s="338" t="s">
        <v>153</v>
      </c>
      <c r="D17" s="338"/>
      <c r="E17" s="338"/>
      <c r="F17" s="338"/>
      <c r="G17" s="338"/>
      <c r="H17" s="338"/>
      <c r="I17" s="338"/>
      <c r="J17" s="338"/>
      <c r="K17" s="338"/>
      <c r="L17" s="338"/>
      <c r="M17" s="338"/>
      <c r="N17" s="338"/>
      <c r="O17" s="338"/>
      <c r="P17" s="11"/>
    </row>
    <row r="18" spans="1:18" ht="154.80000000000001" customHeight="1" x14ac:dyDescent="0.3">
      <c r="B18" s="10"/>
      <c r="C18" s="338" t="s">
        <v>123</v>
      </c>
      <c r="D18" s="338"/>
      <c r="E18" s="338"/>
      <c r="F18" s="338"/>
      <c r="G18" s="338"/>
      <c r="H18" s="338"/>
      <c r="I18" s="338"/>
      <c r="J18" s="338"/>
      <c r="K18" s="338"/>
      <c r="L18" s="338"/>
      <c r="M18" s="338"/>
      <c r="N18" s="338"/>
      <c r="O18" s="338"/>
      <c r="P18" s="11"/>
    </row>
    <row r="19" spans="1:18" ht="67.2" customHeight="1" x14ac:dyDescent="0.3">
      <c r="B19" s="10"/>
      <c r="C19" s="338" t="s">
        <v>163</v>
      </c>
      <c r="D19" s="338"/>
      <c r="E19" s="338"/>
      <c r="F19" s="338"/>
      <c r="G19" s="338"/>
      <c r="H19" s="338"/>
      <c r="I19" s="338"/>
      <c r="J19" s="338"/>
      <c r="K19" s="338"/>
      <c r="L19" s="338"/>
      <c r="M19" s="338"/>
      <c r="N19" s="338"/>
      <c r="O19" s="338"/>
      <c r="P19" s="11"/>
    </row>
    <row r="20" spans="1:18" ht="21.6" customHeight="1" x14ac:dyDescent="0.3">
      <c r="B20" s="10"/>
      <c r="C20" s="346" t="s">
        <v>68</v>
      </c>
      <c r="D20" s="346"/>
      <c r="E20" s="346"/>
      <c r="F20" s="346"/>
      <c r="G20" s="346"/>
      <c r="H20" s="346"/>
      <c r="I20" s="346"/>
      <c r="J20" s="346"/>
      <c r="K20" s="346"/>
      <c r="L20" s="346"/>
      <c r="M20" s="346"/>
      <c r="N20" s="346"/>
      <c r="O20" s="346"/>
      <c r="P20" s="11"/>
    </row>
    <row r="21" spans="1:18" ht="182.4" customHeight="1" x14ac:dyDescent="0.3">
      <c r="B21" s="10"/>
      <c r="C21" s="338" t="s">
        <v>140</v>
      </c>
      <c r="D21" s="338"/>
      <c r="E21" s="338"/>
      <c r="F21" s="338"/>
      <c r="G21" s="338"/>
      <c r="H21" s="338"/>
      <c r="I21" s="338"/>
      <c r="J21" s="338"/>
      <c r="K21" s="338"/>
      <c r="L21" s="338"/>
      <c r="M21" s="338"/>
      <c r="N21" s="338"/>
      <c r="O21" s="338"/>
      <c r="P21" s="11"/>
    </row>
    <row r="22" spans="1:18" ht="63.6" customHeight="1" x14ac:dyDescent="0.3">
      <c r="B22" s="10"/>
      <c r="C22" s="347" t="s">
        <v>165</v>
      </c>
      <c r="D22" s="347"/>
      <c r="E22" s="347"/>
      <c r="F22" s="347"/>
      <c r="G22" s="347"/>
      <c r="H22" s="347"/>
      <c r="I22" s="347"/>
      <c r="J22" s="347"/>
      <c r="K22" s="347"/>
      <c r="L22" s="347"/>
      <c r="M22" s="347"/>
      <c r="N22" s="347"/>
      <c r="O22" s="347"/>
      <c r="P22" s="11"/>
    </row>
    <row r="23" spans="1:18" ht="24" customHeight="1" x14ac:dyDescent="0.3">
      <c r="B23" s="10"/>
      <c r="C23" s="348" t="s">
        <v>63</v>
      </c>
      <c r="D23" s="348"/>
      <c r="E23" s="348"/>
      <c r="F23" s="348"/>
      <c r="G23" s="348"/>
      <c r="H23" s="348"/>
      <c r="I23" s="348"/>
      <c r="J23" s="348"/>
      <c r="K23" s="348"/>
      <c r="L23" s="348"/>
      <c r="M23" s="348"/>
      <c r="N23" s="348"/>
      <c r="O23" s="348"/>
      <c r="P23" s="16"/>
    </row>
    <row r="24" spans="1:18" ht="142.19999999999999" customHeight="1" x14ac:dyDescent="0.3">
      <c r="B24" s="10"/>
      <c r="C24" s="338" t="s">
        <v>124</v>
      </c>
      <c r="D24" s="338"/>
      <c r="E24" s="338"/>
      <c r="F24" s="338"/>
      <c r="G24" s="338"/>
      <c r="H24" s="338"/>
      <c r="I24" s="338"/>
      <c r="J24" s="338"/>
      <c r="K24" s="338"/>
      <c r="L24" s="338"/>
      <c r="M24" s="338"/>
      <c r="N24" s="338"/>
      <c r="O24" s="338"/>
      <c r="P24" s="11"/>
    </row>
    <row r="25" spans="1:18" ht="289.2" customHeight="1" x14ac:dyDescent="0.3">
      <c r="B25" s="10"/>
      <c r="C25" s="338" t="s">
        <v>164</v>
      </c>
      <c r="D25" s="338"/>
      <c r="E25" s="338"/>
      <c r="F25" s="338"/>
      <c r="G25" s="338"/>
      <c r="H25" s="338"/>
      <c r="I25" s="338"/>
      <c r="J25" s="338"/>
      <c r="K25" s="338"/>
      <c r="L25" s="338"/>
      <c r="M25" s="338"/>
      <c r="N25" s="338"/>
      <c r="O25" s="338"/>
      <c r="P25" s="11"/>
    </row>
    <row r="26" spans="1:18" ht="24.75" customHeight="1" x14ac:dyDescent="0.3">
      <c r="B26" s="10"/>
      <c r="C26" s="353" t="s">
        <v>51</v>
      </c>
      <c r="D26" s="353"/>
      <c r="E26" s="353"/>
      <c r="F26" s="353"/>
      <c r="G26" s="353"/>
      <c r="H26" s="353"/>
      <c r="I26" s="353"/>
      <c r="J26" s="353"/>
      <c r="K26" s="353"/>
      <c r="L26" s="353"/>
      <c r="M26" s="353"/>
      <c r="N26" s="353"/>
      <c r="O26" s="353"/>
      <c r="P26" s="11"/>
    </row>
    <row r="27" spans="1:18" ht="24.75" customHeight="1" x14ac:dyDescent="0.3">
      <c r="A27" s="103"/>
      <c r="B27" s="102"/>
      <c r="C27" s="350" t="s">
        <v>141</v>
      </c>
      <c r="D27" s="350"/>
      <c r="E27" s="350"/>
      <c r="F27" s="350"/>
      <c r="G27" s="350"/>
      <c r="H27" s="350"/>
      <c r="I27" s="350"/>
      <c r="J27" s="350"/>
      <c r="K27" s="350"/>
      <c r="L27" s="350"/>
      <c r="M27" s="350"/>
      <c r="N27" s="350"/>
      <c r="O27" s="350"/>
      <c r="P27" s="11"/>
    </row>
    <row r="28" spans="1:18" ht="178.2" customHeight="1" x14ac:dyDescent="0.3">
      <c r="A28" s="3"/>
      <c r="B28" s="10"/>
      <c r="C28" s="104"/>
      <c r="D28" s="350" t="s">
        <v>142</v>
      </c>
      <c r="E28" s="350"/>
      <c r="F28" s="350"/>
      <c r="G28" s="350"/>
      <c r="H28" s="350"/>
      <c r="I28" s="350"/>
      <c r="J28" s="350"/>
      <c r="K28" s="350"/>
      <c r="L28" s="350"/>
      <c r="M28" s="350"/>
      <c r="N28" s="350"/>
      <c r="O28" s="350"/>
      <c r="P28" s="11"/>
    </row>
    <row r="29" spans="1:18" ht="27" customHeight="1" thickBot="1" x14ac:dyDescent="0.35">
      <c r="B29" s="12"/>
      <c r="C29" s="351" t="s">
        <v>94</v>
      </c>
      <c r="D29" s="351"/>
      <c r="E29" s="351"/>
      <c r="F29" s="351"/>
      <c r="G29" s="351"/>
      <c r="H29" s="351"/>
      <c r="I29" s="351"/>
      <c r="J29" s="351"/>
      <c r="K29" s="351"/>
      <c r="L29" s="351"/>
      <c r="M29" s="351"/>
      <c r="N29" s="351"/>
      <c r="O29" s="351"/>
      <c r="P29" s="13"/>
      <c r="R29" s="3"/>
    </row>
    <row r="30" spans="1:18" ht="0.6" hidden="1" customHeight="1" thickBot="1" x14ac:dyDescent="0.35">
      <c r="B30" s="12"/>
      <c r="C30" s="352"/>
      <c r="D30" s="352"/>
      <c r="E30" s="352"/>
      <c r="F30" s="352"/>
      <c r="G30" s="352"/>
      <c r="H30" s="352"/>
      <c r="I30" s="352"/>
      <c r="J30" s="352"/>
      <c r="K30" s="352"/>
      <c r="L30" s="352"/>
      <c r="M30" s="352"/>
      <c r="N30" s="352"/>
      <c r="O30" s="352"/>
      <c r="P30" s="13"/>
    </row>
    <row r="31" spans="1:18" x14ac:dyDescent="0.3">
      <c r="C31" s="3"/>
      <c r="D31" s="3"/>
      <c r="E31" s="3"/>
      <c r="F31" s="3"/>
      <c r="G31" s="3"/>
      <c r="H31" s="3"/>
      <c r="I31" s="3"/>
      <c r="J31" s="3"/>
      <c r="K31" s="3"/>
      <c r="L31" s="3"/>
      <c r="M31" s="3"/>
      <c r="N31" s="3"/>
      <c r="O31" s="3"/>
    </row>
    <row r="32" spans="1:18" x14ac:dyDescent="0.3">
      <c r="C32" s="3"/>
      <c r="D32" s="3"/>
      <c r="E32" s="3"/>
      <c r="F32" s="3"/>
      <c r="G32" s="3"/>
      <c r="H32" s="3"/>
      <c r="I32" s="3"/>
      <c r="J32" s="3"/>
      <c r="K32" s="3"/>
      <c r="L32" s="3"/>
      <c r="M32" s="3"/>
      <c r="N32" s="3"/>
      <c r="O32" s="3"/>
    </row>
    <row r="33" spans="3:15" x14ac:dyDescent="0.3">
      <c r="C33" s="3"/>
      <c r="D33" s="3"/>
      <c r="E33" s="3"/>
      <c r="F33" s="3"/>
      <c r="G33" s="3"/>
      <c r="H33" s="3"/>
      <c r="I33" s="3"/>
      <c r="J33" s="3"/>
      <c r="K33" s="3"/>
      <c r="L33" s="3"/>
      <c r="M33" s="3"/>
      <c r="N33" s="3"/>
      <c r="O33" s="3"/>
    </row>
    <row r="34" spans="3:15" x14ac:dyDescent="0.3">
      <c r="C34" s="3"/>
      <c r="D34" s="3"/>
      <c r="E34" s="3"/>
      <c r="F34" s="3"/>
      <c r="G34" s="3"/>
      <c r="H34" s="3"/>
      <c r="I34" s="3"/>
      <c r="J34" s="3"/>
      <c r="K34" s="3"/>
      <c r="L34" s="3"/>
      <c r="M34" s="3"/>
      <c r="N34" s="3"/>
      <c r="O34" s="3"/>
    </row>
  </sheetData>
  <sheetProtection algorithmName="SHA-512" hashValue="d7lP2T3Pe4DczxXztGlJY/U6Irj2F86HFnn+70FW0etCMaKKfNQQA5PkIudfpSXpDKnF67R2GpwVsAgE6usi3A==" saltValue="J1ZMwlX2HvFMAjUishpfUw==" spinCount="100000" sheet="1" objects="1" scenarios="1" selectLockedCells="1" selectUnlockedCells="1"/>
  <mergeCells count="29">
    <mergeCell ref="C25:O25"/>
    <mergeCell ref="C27:O27"/>
    <mergeCell ref="D28:O28"/>
    <mergeCell ref="C29:O29"/>
    <mergeCell ref="C30:O30"/>
    <mergeCell ref="C26:O26"/>
    <mergeCell ref="C24:O24"/>
    <mergeCell ref="C21:O21"/>
    <mergeCell ref="C11:O11"/>
    <mergeCell ref="C12:O12"/>
    <mergeCell ref="C13:O13"/>
    <mergeCell ref="C17:O17"/>
    <mergeCell ref="C20:O20"/>
    <mergeCell ref="C19:O19"/>
    <mergeCell ref="C22:O22"/>
    <mergeCell ref="C23:O23"/>
    <mergeCell ref="C18:O18"/>
    <mergeCell ref="D14:O14"/>
    <mergeCell ref="D15:O15"/>
    <mergeCell ref="D16:O16"/>
    <mergeCell ref="B2:P2"/>
    <mergeCell ref="B3:P3"/>
    <mergeCell ref="C10:O10"/>
    <mergeCell ref="C4:O4"/>
    <mergeCell ref="C6:O6"/>
    <mergeCell ref="C8:O8"/>
    <mergeCell ref="C5:O5"/>
    <mergeCell ref="C9:O9"/>
    <mergeCell ref="C7:O7"/>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4" tint="-0.249977111117893"/>
    <pageSetUpPr autoPageBreaks="0"/>
  </sheetPr>
  <dimension ref="A1:DA187"/>
  <sheetViews>
    <sheetView showGridLines="0" zoomScale="80" zoomScaleNormal="80" workbookViewId="0">
      <pane xSplit="5" ySplit="9" topLeftCell="CH10" activePane="bottomRight" state="frozen"/>
      <selection pane="topRight" activeCell="E1" sqref="E1"/>
      <selection pane="bottomLeft" activeCell="A10" sqref="A10"/>
      <selection pane="bottomRight" activeCell="CO18" sqref="CO18"/>
    </sheetView>
  </sheetViews>
  <sheetFormatPr baseColWidth="10" defaultRowHeight="14.4" x14ac:dyDescent="0.3"/>
  <cols>
    <col min="1" max="1" width="11.5546875" style="55"/>
    <col min="2" max="2" width="22.88671875" style="55" customWidth="1"/>
    <col min="3" max="3" width="24.109375" style="55" customWidth="1"/>
    <col min="4" max="4" width="23.44140625" style="55" customWidth="1"/>
    <col min="5" max="5" width="19.109375" style="55" customWidth="1"/>
    <col min="6" max="6" width="21.77734375" style="55" customWidth="1"/>
    <col min="7" max="7" width="19.33203125" style="55" customWidth="1"/>
    <col min="8" max="8" width="19.21875" style="55" customWidth="1"/>
    <col min="9" max="9" width="13.77734375" style="55" customWidth="1"/>
    <col min="10" max="10" width="13.109375" style="55" customWidth="1"/>
    <col min="11" max="11" width="10.88671875" style="55" customWidth="1"/>
    <col min="12" max="12" width="6.21875" style="55" customWidth="1"/>
    <col min="13" max="18" width="20.44140625" style="55" customWidth="1"/>
    <col min="19" max="19" width="18.5546875" style="55" customWidth="1"/>
    <col min="20" max="20" width="12" style="55" hidden="1" customWidth="1"/>
    <col min="21" max="23" width="10.44140625" style="55" hidden="1" customWidth="1"/>
    <col min="24" max="24" width="21.5546875" style="55" hidden="1" customWidth="1"/>
    <col min="25" max="25" width="18.5546875" style="55" customWidth="1"/>
    <col min="26" max="26" width="1.33203125" style="55" customWidth="1"/>
    <col min="27" max="27" width="11.5546875" style="55" customWidth="1"/>
    <col min="28" max="28" width="13" style="55" customWidth="1"/>
    <col min="29" max="29" width="7.88671875" style="55" customWidth="1"/>
    <col min="30" max="30" width="12.6640625" style="55" customWidth="1"/>
    <col min="31" max="31" width="12.5546875" style="55" customWidth="1"/>
    <col min="32" max="32" width="7.88671875" style="55" customWidth="1"/>
    <col min="33" max="33" width="12.88671875" style="55" customWidth="1"/>
    <col min="34" max="34" width="12.44140625" style="55" customWidth="1"/>
    <col min="35" max="35" width="8" style="55" customWidth="1"/>
    <col min="36" max="36" width="12.88671875" style="55" customWidth="1"/>
    <col min="37" max="37" width="11.5546875" style="55" customWidth="1"/>
    <col min="38" max="38" width="7.88671875" style="55" customWidth="1"/>
    <col min="39" max="39" width="12.88671875" style="55" customWidth="1"/>
    <col min="40" max="40" width="12.5546875" style="55" customWidth="1"/>
    <col min="41" max="41" width="7.88671875" style="55" customWidth="1"/>
    <col min="42" max="42" width="13.109375" style="55" customWidth="1"/>
    <col min="43" max="43" width="12.109375" style="55" customWidth="1"/>
    <col min="44" max="44" width="11.6640625" style="55" customWidth="1"/>
    <col min="45" max="45" width="7.88671875" style="55" customWidth="1"/>
    <col min="46" max="46" width="12.33203125" style="55" customWidth="1"/>
    <col min="47" max="47" width="11.88671875" style="55" customWidth="1"/>
    <col min="48" max="48" width="7.88671875" style="55" customWidth="1"/>
    <col min="49" max="49" width="12.6640625" style="55" customWidth="1"/>
    <col min="50" max="50" width="12.44140625" style="55" customWidth="1"/>
    <col min="51" max="51" width="7.88671875" style="55" customWidth="1"/>
    <col min="52" max="52" width="12.6640625" style="55" customWidth="1"/>
    <col min="53" max="53" width="12.44140625" style="55" customWidth="1"/>
    <col min="54" max="54" width="7.88671875" style="55" customWidth="1"/>
    <col min="55" max="55" width="12.6640625" style="55" customWidth="1"/>
    <col min="56" max="56" width="12" style="55" customWidth="1"/>
    <col min="57" max="57" width="7.88671875" style="55" customWidth="1"/>
    <col min="58" max="59" width="16.44140625" style="55" customWidth="1"/>
    <col min="60" max="60" width="13.77734375" style="55" customWidth="1"/>
    <col min="61" max="61" width="7.88671875" style="55" customWidth="1"/>
    <col min="62" max="62" width="16.44140625" style="55" customWidth="1"/>
    <col min="63" max="63" width="13.6640625" style="55" customWidth="1"/>
    <col min="64" max="64" width="7.88671875" style="55" customWidth="1"/>
    <col min="65" max="65" width="16.44140625" style="55" customWidth="1"/>
    <col min="66" max="66" width="13.88671875" style="55" customWidth="1"/>
    <col min="67" max="67" width="7.88671875" style="55" customWidth="1"/>
    <col min="68" max="68" width="16.44140625" style="55" customWidth="1"/>
    <col min="69" max="69" width="13.88671875" style="55" customWidth="1"/>
    <col min="70" max="70" width="7.88671875" style="55" customWidth="1"/>
    <col min="71" max="71" width="16.44140625" style="55" customWidth="1"/>
    <col min="72" max="72" width="14.21875" style="55" customWidth="1"/>
    <col min="73" max="73" width="7.88671875" style="55" customWidth="1"/>
    <col min="74" max="74" width="15.88671875" style="55" customWidth="1"/>
    <col min="75" max="75" width="13.88671875" style="55" customWidth="1"/>
    <col min="76" max="76" width="16.44140625" style="55" customWidth="1"/>
    <col min="77" max="82" width="13.88671875" style="55" customWidth="1"/>
    <col min="83" max="94" width="13.88671875" style="58" customWidth="1"/>
    <col min="95" max="95" width="13.88671875" style="58" hidden="1" customWidth="1"/>
    <col min="96" max="96" width="16.88671875" style="55" customWidth="1"/>
    <col min="97" max="97" width="1.109375" style="55" customWidth="1"/>
    <col min="98" max="98" width="14.88671875" style="55" hidden="1" customWidth="1"/>
    <col min="99" max="99" width="15.5546875" style="55" hidden="1" customWidth="1"/>
    <col min="100" max="100" width="13" style="55" customWidth="1"/>
    <col min="101" max="101" width="13.109375" style="55" customWidth="1"/>
    <col min="102" max="102" width="23.5546875" style="55" hidden="1" customWidth="1"/>
    <col min="103" max="103" width="15.6640625" style="55" customWidth="1"/>
    <col min="104" max="104" width="1" style="59" customWidth="1"/>
    <col min="105" max="16384" width="11.5546875" style="55"/>
  </cols>
  <sheetData>
    <row r="1" spans="1:105" ht="51" customHeight="1" thickBot="1" x14ac:dyDescent="0.35">
      <c r="B1" s="397" t="s">
        <v>99</v>
      </c>
      <c r="C1" s="398"/>
      <c r="D1" s="398"/>
      <c r="E1" s="398"/>
      <c r="F1" s="398"/>
      <c r="G1" s="399"/>
      <c r="I1" s="153"/>
      <c r="J1" s="153"/>
      <c r="K1" s="56"/>
      <c r="L1" s="56"/>
      <c r="M1" s="57"/>
      <c r="BZ1" s="356" t="s">
        <v>135</v>
      </c>
      <c r="CA1" s="357"/>
      <c r="CB1" s="357"/>
      <c r="CC1" s="357"/>
      <c r="CD1" s="357"/>
      <c r="CE1" s="357"/>
      <c r="CF1" s="357"/>
      <c r="CG1" s="358"/>
    </row>
    <row r="2" spans="1:105" ht="41.4" customHeight="1" thickBot="1" x14ac:dyDescent="0.35">
      <c r="B2" s="388" t="s">
        <v>67</v>
      </c>
      <c r="C2" s="386"/>
      <c r="D2" s="389"/>
      <c r="E2" s="385" t="s">
        <v>65</v>
      </c>
      <c r="F2" s="386"/>
      <c r="G2" s="387"/>
      <c r="I2" s="144"/>
      <c r="J2" s="57"/>
      <c r="K2" s="56"/>
      <c r="L2" s="60"/>
      <c r="M2" s="57"/>
      <c r="BZ2" s="361" t="s">
        <v>53</v>
      </c>
      <c r="CA2" s="362"/>
      <c r="CB2" s="362"/>
      <c r="CC2" s="362"/>
      <c r="CD2" s="362"/>
      <c r="CE2" s="363"/>
      <c r="CF2" s="359">
        <f>COUNTIFS(CQ10:CQ162,"&gt;0",RESULTADOS!W10:W162, "SI")+COUNTIFS(CQ10:CQ162,"&gt;0",RESULTADOS!W10:W162,"")</f>
        <v>0</v>
      </c>
      <c r="CG2" s="360"/>
    </row>
    <row r="3" spans="1:105" ht="21" x14ac:dyDescent="0.3">
      <c r="B3" s="185" t="s">
        <v>21</v>
      </c>
      <c r="C3" s="393"/>
      <c r="D3" s="394"/>
      <c r="E3" s="390" t="s">
        <v>22</v>
      </c>
      <c r="F3" s="391"/>
      <c r="G3" s="392"/>
      <c r="I3" s="18"/>
      <c r="J3" s="57"/>
      <c r="K3" s="56"/>
      <c r="L3" s="61"/>
      <c r="M3" s="57"/>
    </row>
    <row r="4" spans="1:105" ht="21" customHeight="1" thickBot="1" x14ac:dyDescent="0.35">
      <c r="B4" s="186" t="s">
        <v>66</v>
      </c>
      <c r="C4" s="395"/>
      <c r="D4" s="396"/>
      <c r="E4" s="152" t="s">
        <v>109</v>
      </c>
      <c r="F4" s="21">
        <v>2026</v>
      </c>
      <c r="G4" s="22" t="s">
        <v>110</v>
      </c>
      <c r="J4" s="57"/>
      <c r="K4" s="56"/>
      <c r="L4" s="26"/>
      <c r="M4" s="57"/>
      <c r="S4" s="57"/>
      <c r="T4" s="57"/>
      <c r="U4" s="57"/>
      <c r="V4" s="57"/>
      <c r="W4" s="57"/>
      <c r="X4" s="57"/>
      <c r="Y4" s="57"/>
      <c r="Z4" s="109"/>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09"/>
      <c r="DA4" s="57" t="s">
        <v>87</v>
      </c>
    </row>
    <row r="5" spans="1:105" ht="32.4" customHeight="1" x14ac:dyDescent="0.3">
      <c r="B5" s="27"/>
      <c r="C5" s="106"/>
      <c r="D5" s="108"/>
      <c r="E5" s="108"/>
      <c r="F5" s="108"/>
      <c r="G5" s="108"/>
      <c r="H5" s="126"/>
      <c r="I5" s="126"/>
      <c r="J5" s="126"/>
      <c r="K5" s="108"/>
      <c r="L5" s="108"/>
      <c r="M5" s="108"/>
      <c r="Z5" s="71"/>
      <c r="AA5" s="401" t="s">
        <v>143</v>
      </c>
      <c r="AB5" s="402"/>
      <c r="AC5" s="402"/>
      <c r="AD5" s="402"/>
      <c r="AE5" s="402"/>
      <c r="AF5" s="402"/>
      <c r="AG5" s="402"/>
      <c r="AH5" s="402"/>
      <c r="AI5" s="402"/>
      <c r="AJ5" s="402"/>
      <c r="AK5" s="402"/>
      <c r="AL5" s="402"/>
      <c r="AM5" s="402"/>
      <c r="AN5" s="402"/>
      <c r="AO5" s="402"/>
      <c r="AP5" s="402"/>
      <c r="AQ5" s="402"/>
      <c r="AR5" s="402"/>
      <c r="AS5" s="402"/>
      <c r="AT5" s="402"/>
      <c r="AU5" s="402"/>
      <c r="AV5" s="402"/>
      <c r="AW5" s="402"/>
      <c r="AX5" s="402"/>
      <c r="AY5" s="402"/>
      <c r="AZ5" s="402"/>
      <c r="BA5" s="402"/>
      <c r="BB5" s="402"/>
      <c r="BC5" s="402"/>
      <c r="BD5" s="402"/>
      <c r="BE5" s="402"/>
      <c r="BF5" s="402"/>
      <c r="BG5" s="402"/>
      <c r="BH5" s="402"/>
      <c r="BI5" s="402"/>
      <c r="BJ5" s="402"/>
      <c r="BK5" s="402"/>
      <c r="BL5" s="402"/>
      <c r="BM5" s="402"/>
      <c r="BN5" s="402"/>
      <c r="BO5" s="402"/>
      <c r="BP5" s="402"/>
      <c r="BQ5" s="402"/>
      <c r="BR5" s="402"/>
      <c r="BS5" s="402"/>
      <c r="BT5" s="402"/>
      <c r="BU5" s="402"/>
      <c r="BV5" s="402"/>
      <c r="BW5" s="402"/>
      <c r="BX5" s="402"/>
      <c r="BY5" s="402"/>
      <c r="BZ5" s="402"/>
      <c r="CA5" s="402"/>
      <c r="CB5" s="402"/>
      <c r="CC5" s="402"/>
      <c r="CD5" s="402"/>
      <c r="CE5" s="402"/>
      <c r="CF5" s="402"/>
      <c r="CG5" s="402"/>
      <c r="CH5" s="402"/>
      <c r="CI5" s="402"/>
      <c r="CJ5" s="402"/>
      <c r="CK5" s="402"/>
      <c r="CL5" s="402"/>
      <c r="CM5" s="402"/>
      <c r="CN5" s="402"/>
      <c r="CO5" s="402"/>
      <c r="CP5" s="402"/>
      <c r="CQ5" s="402"/>
      <c r="CR5" s="402"/>
      <c r="CS5" s="402"/>
      <c r="CT5" s="402"/>
      <c r="CU5" s="402"/>
      <c r="CV5" s="402"/>
      <c r="CW5" s="402"/>
      <c r="CX5" s="402"/>
      <c r="CY5" s="403"/>
      <c r="CZ5" s="71"/>
    </row>
    <row r="6" spans="1:105" ht="21" customHeight="1" x14ac:dyDescent="0.3">
      <c r="B6" s="64"/>
      <c r="C6" s="409"/>
      <c r="D6" s="409"/>
      <c r="E6" s="159"/>
      <c r="F6" s="126"/>
      <c r="G6" s="65"/>
      <c r="H6" s="17"/>
      <c r="I6" s="409"/>
      <c r="J6" s="409"/>
      <c r="K6" s="50"/>
      <c r="L6" s="50"/>
      <c r="M6" s="32"/>
      <c r="N6" s="32"/>
      <c r="O6" s="32"/>
      <c r="P6" s="32"/>
      <c r="Q6" s="32"/>
      <c r="R6" s="32"/>
      <c r="S6" s="32"/>
      <c r="T6" s="32"/>
      <c r="U6" s="32"/>
      <c r="V6" s="32"/>
      <c r="W6" s="32"/>
      <c r="X6" s="32"/>
      <c r="Y6" s="32"/>
      <c r="Z6" s="71"/>
      <c r="AA6" s="367" t="s">
        <v>29</v>
      </c>
      <c r="AB6" s="368"/>
      <c r="AC6" s="368"/>
      <c r="AD6" s="368"/>
      <c r="AE6" s="368"/>
      <c r="AF6" s="368"/>
      <c r="AG6" s="368"/>
      <c r="AH6" s="368"/>
      <c r="AI6" s="368"/>
      <c r="AJ6" s="368"/>
      <c r="AK6" s="368"/>
      <c r="AL6" s="368"/>
      <c r="AM6" s="368"/>
      <c r="AN6" s="368"/>
      <c r="AO6" s="368"/>
      <c r="AP6" s="369"/>
      <c r="AQ6" s="370" t="s">
        <v>30</v>
      </c>
      <c r="AR6" s="371"/>
      <c r="AS6" s="371"/>
      <c r="AT6" s="371"/>
      <c r="AU6" s="371"/>
      <c r="AV6" s="371"/>
      <c r="AW6" s="371"/>
      <c r="AX6" s="371"/>
      <c r="AY6" s="371"/>
      <c r="AZ6" s="371"/>
      <c r="BA6" s="371"/>
      <c r="BB6" s="371"/>
      <c r="BC6" s="371"/>
      <c r="BD6" s="371"/>
      <c r="BE6" s="371"/>
      <c r="BF6" s="372"/>
      <c r="BG6" s="370" t="s">
        <v>54</v>
      </c>
      <c r="BH6" s="371"/>
      <c r="BI6" s="371"/>
      <c r="BJ6" s="371"/>
      <c r="BK6" s="371"/>
      <c r="BL6" s="371"/>
      <c r="BM6" s="371"/>
      <c r="BN6" s="371"/>
      <c r="BO6" s="371"/>
      <c r="BP6" s="371"/>
      <c r="BQ6" s="371"/>
      <c r="BR6" s="371"/>
      <c r="BS6" s="371"/>
      <c r="BT6" s="371"/>
      <c r="BU6" s="371"/>
      <c r="BV6" s="372"/>
      <c r="BW6" s="370" t="s">
        <v>70</v>
      </c>
      <c r="BX6" s="371"/>
      <c r="BY6" s="371"/>
      <c r="BZ6" s="371"/>
      <c r="CA6" s="371"/>
      <c r="CB6" s="371"/>
      <c r="CC6" s="371"/>
      <c r="CD6" s="371"/>
      <c r="CE6" s="371"/>
      <c r="CF6" s="371"/>
      <c r="CG6" s="371"/>
      <c r="CH6" s="371"/>
      <c r="CI6" s="371"/>
      <c r="CJ6" s="371"/>
      <c r="CK6" s="371"/>
      <c r="CL6" s="371"/>
      <c r="CM6" s="371"/>
      <c r="CN6" s="371"/>
      <c r="CO6" s="371"/>
      <c r="CP6" s="371"/>
      <c r="CQ6" s="371"/>
      <c r="CR6" s="372"/>
      <c r="CS6" s="77"/>
      <c r="CT6" s="400" t="s">
        <v>84</v>
      </c>
      <c r="CU6" s="400"/>
      <c r="CV6" s="400"/>
      <c r="CW6" s="400"/>
      <c r="CX6" s="400"/>
      <c r="CY6" s="400"/>
      <c r="CZ6" s="71"/>
    </row>
    <row r="7" spans="1:105" ht="28.5" customHeight="1" x14ac:dyDescent="0.3">
      <c r="B7" s="66"/>
      <c r="C7" s="66"/>
      <c r="D7" s="66"/>
      <c r="E7" s="66"/>
      <c r="F7" s="63"/>
      <c r="G7" s="63"/>
      <c r="H7" s="63"/>
      <c r="I7" s="63"/>
      <c r="J7" s="66"/>
      <c r="K7" s="66"/>
      <c r="L7" s="66"/>
      <c r="M7" s="63"/>
      <c r="N7" s="63"/>
      <c r="O7" s="63"/>
      <c r="P7" s="63"/>
      <c r="Q7" s="63"/>
      <c r="R7" s="63"/>
      <c r="S7" s="63"/>
      <c r="T7" s="63"/>
      <c r="U7" s="63"/>
      <c r="V7" s="63"/>
      <c r="W7" s="63"/>
      <c r="X7" s="63"/>
      <c r="Y7" s="63"/>
      <c r="Z7" s="71"/>
      <c r="AA7" s="382" t="s">
        <v>71</v>
      </c>
      <c r="AB7" s="383"/>
      <c r="AC7" s="384"/>
      <c r="AD7" s="382" t="s">
        <v>73</v>
      </c>
      <c r="AE7" s="383"/>
      <c r="AF7" s="384"/>
      <c r="AG7" s="382" t="s">
        <v>74</v>
      </c>
      <c r="AH7" s="383"/>
      <c r="AI7" s="384"/>
      <c r="AJ7" s="382" t="s">
        <v>75</v>
      </c>
      <c r="AK7" s="383"/>
      <c r="AL7" s="384"/>
      <c r="AM7" s="382" t="s">
        <v>76</v>
      </c>
      <c r="AN7" s="383"/>
      <c r="AO7" s="384"/>
      <c r="AP7" s="364" t="s">
        <v>38</v>
      </c>
      <c r="AQ7" s="382" t="s">
        <v>71</v>
      </c>
      <c r="AR7" s="383"/>
      <c r="AS7" s="384"/>
      <c r="AT7" s="382" t="s">
        <v>73</v>
      </c>
      <c r="AU7" s="383"/>
      <c r="AV7" s="384"/>
      <c r="AW7" s="382" t="s">
        <v>74</v>
      </c>
      <c r="AX7" s="383"/>
      <c r="AY7" s="384"/>
      <c r="AZ7" s="382" t="s">
        <v>75</v>
      </c>
      <c r="BA7" s="383"/>
      <c r="BB7" s="384"/>
      <c r="BC7" s="382" t="s">
        <v>76</v>
      </c>
      <c r="BD7" s="383"/>
      <c r="BE7" s="384"/>
      <c r="BF7" s="364" t="s">
        <v>37</v>
      </c>
      <c r="BG7" s="382" t="s">
        <v>71</v>
      </c>
      <c r="BH7" s="383"/>
      <c r="BI7" s="384"/>
      <c r="BJ7" s="382" t="s">
        <v>73</v>
      </c>
      <c r="BK7" s="383"/>
      <c r="BL7" s="384"/>
      <c r="BM7" s="382" t="s">
        <v>74</v>
      </c>
      <c r="BN7" s="383"/>
      <c r="BO7" s="384"/>
      <c r="BP7" s="382" t="s">
        <v>75</v>
      </c>
      <c r="BQ7" s="383"/>
      <c r="BR7" s="384"/>
      <c r="BS7" s="382" t="s">
        <v>76</v>
      </c>
      <c r="BT7" s="383"/>
      <c r="BU7" s="384"/>
      <c r="BV7" s="364" t="s">
        <v>52</v>
      </c>
      <c r="BW7" s="373" t="s">
        <v>147</v>
      </c>
      <c r="BX7" s="374"/>
      <c r="BY7" s="373" t="s">
        <v>77</v>
      </c>
      <c r="BZ7" s="374"/>
      <c r="CA7" s="373" t="s">
        <v>78</v>
      </c>
      <c r="CB7" s="374"/>
      <c r="CC7" s="373" t="s">
        <v>79</v>
      </c>
      <c r="CD7" s="374"/>
      <c r="CE7" s="373" t="s">
        <v>80</v>
      </c>
      <c r="CF7" s="374"/>
      <c r="CG7" s="373" t="s">
        <v>81</v>
      </c>
      <c r="CH7" s="374"/>
      <c r="CI7" s="373" t="s">
        <v>82</v>
      </c>
      <c r="CJ7" s="374"/>
      <c r="CK7" s="373" t="s">
        <v>117</v>
      </c>
      <c r="CL7" s="374"/>
      <c r="CM7" s="373" t="s">
        <v>116</v>
      </c>
      <c r="CN7" s="374"/>
      <c r="CO7" s="373" t="s">
        <v>115</v>
      </c>
      <c r="CP7" s="374"/>
      <c r="CQ7" s="377" t="s">
        <v>48</v>
      </c>
      <c r="CR7" s="404" t="s">
        <v>45</v>
      </c>
      <c r="CS7" s="78"/>
      <c r="CT7" s="400"/>
      <c r="CU7" s="400"/>
      <c r="CV7" s="400"/>
      <c r="CW7" s="400"/>
      <c r="CX7" s="400"/>
      <c r="CY7" s="400"/>
      <c r="CZ7" s="71"/>
    </row>
    <row r="8" spans="1:105" ht="19.8" customHeight="1" x14ac:dyDescent="0.3">
      <c r="B8" s="424" t="s">
        <v>111</v>
      </c>
      <c r="C8" s="425"/>
      <c r="D8" s="425"/>
      <c r="E8" s="426"/>
      <c r="F8" s="66"/>
      <c r="G8" s="66"/>
      <c r="H8" s="66"/>
      <c r="I8" s="66"/>
      <c r="J8" s="412" t="s">
        <v>41</v>
      </c>
      <c r="K8" s="413"/>
      <c r="L8" s="414"/>
      <c r="M8" s="66"/>
      <c r="N8" s="66"/>
      <c r="O8" s="66"/>
      <c r="P8" s="66"/>
      <c r="Q8" s="66"/>
      <c r="R8" s="66"/>
      <c r="S8" s="66"/>
      <c r="Y8" s="160"/>
      <c r="Z8" s="71"/>
      <c r="AA8" s="194"/>
      <c r="AB8" s="380" t="s">
        <v>72</v>
      </c>
      <c r="AC8" s="381"/>
      <c r="AD8" s="194"/>
      <c r="AE8" s="380" t="s">
        <v>72</v>
      </c>
      <c r="AF8" s="381"/>
      <c r="AG8" s="194"/>
      <c r="AH8" s="380" t="s">
        <v>72</v>
      </c>
      <c r="AI8" s="381"/>
      <c r="AJ8" s="194"/>
      <c r="AK8" s="380" t="s">
        <v>72</v>
      </c>
      <c r="AL8" s="381"/>
      <c r="AM8" s="194"/>
      <c r="AN8" s="380" t="s">
        <v>72</v>
      </c>
      <c r="AO8" s="381"/>
      <c r="AP8" s="365"/>
      <c r="AQ8" s="194"/>
      <c r="AR8" s="380" t="s">
        <v>72</v>
      </c>
      <c r="AS8" s="381"/>
      <c r="AT8" s="194"/>
      <c r="AU8" s="380" t="s">
        <v>72</v>
      </c>
      <c r="AV8" s="381"/>
      <c r="AW8" s="194"/>
      <c r="AX8" s="380" t="s">
        <v>72</v>
      </c>
      <c r="AY8" s="381"/>
      <c r="AZ8" s="194"/>
      <c r="BA8" s="380" t="s">
        <v>72</v>
      </c>
      <c r="BB8" s="381"/>
      <c r="BC8" s="194"/>
      <c r="BD8" s="380" t="s">
        <v>72</v>
      </c>
      <c r="BE8" s="381"/>
      <c r="BF8" s="365"/>
      <c r="BG8" s="194"/>
      <c r="BH8" s="405" t="s">
        <v>72</v>
      </c>
      <c r="BI8" s="406"/>
      <c r="BJ8" s="194"/>
      <c r="BK8" s="405" t="s">
        <v>72</v>
      </c>
      <c r="BL8" s="406"/>
      <c r="BM8" s="194"/>
      <c r="BN8" s="405" t="s">
        <v>72</v>
      </c>
      <c r="BO8" s="406"/>
      <c r="BP8" s="194"/>
      <c r="BQ8" s="405" t="s">
        <v>72</v>
      </c>
      <c r="BR8" s="406"/>
      <c r="BS8" s="194"/>
      <c r="BT8" s="405" t="s">
        <v>72</v>
      </c>
      <c r="BU8" s="406"/>
      <c r="BV8" s="365"/>
      <c r="BW8" s="375"/>
      <c r="BX8" s="376"/>
      <c r="BY8" s="375"/>
      <c r="BZ8" s="376"/>
      <c r="CA8" s="375"/>
      <c r="CB8" s="376"/>
      <c r="CC8" s="375"/>
      <c r="CD8" s="376"/>
      <c r="CE8" s="375"/>
      <c r="CF8" s="376"/>
      <c r="CG8" s="375"/>
      <c r="CH8" s="376"/>
      <c r="CI8" s="375"/>
      <c r="CJ8" s="376"/>
      <c r="CK8" s="375"/>
      <c r="CL8" s="376"/>
      <c r="CM8" s="375"/>
      <c r="CN8" s="376"/>
      <c r="CO8" s="375"/>
      <c r="CP8" s="376"/>
      <c r="CQ8" s="378"/>
      <c r="CR8" s="404"/>
      <c r="CS8" s="78"/>
      <c r="CT8" s="400"/>
      <c r="CU8" s="400"/>
      <c r="CV8" s="400"/>
      <c r="CW8" s="400"/>
      <c r="CX8" s="400"/>
      <c r="CY8" s="400"/>
      <c r="CZ8" s="71"/>
    </row>
    <row r="9" spans="1:105" ht="27" customHeight="1" x14ac:dyDescent="0.3">
      <c r="A9" s="271" t="s">
        <v>127</v>
      </c>
      <c r="B9" s="267" t="s">
        <v>1</v>
      </c>
      <c r="C9" s="175" t="s">
        <v>2</v>
      </c>
      <c r="D9" s="175" t="s">
        <v>3</v>
      </c>
      <c r="E9" s="175" t="s">
        <v>118</v>
      </c>
      <c r="F9" s="187" t="s">
        <v>112</v>
      </c>
      <c r="G9" s="420" t="s">
        <v>20</v>
      </c>
      <c r="H9" s="421"/>
      <c r="I9" s="188" t="s">
        <v>24</v>
      </c>
      <c r="J9" s="189" t="s">
        <v>42</v>
      </c>
      <c r="K9" s="415" t="s">
        <v>43</v>
      </c>
      <c r="L9" s="416"/>
      <c r="M9" s="177" t="s">
        <v>7</v>
      </c>
      <c r="N9" s="190" t="s">
        <v>59</v>
      </c>
      <c r="O9" s="190" t="s">
        <v>55</v>
      </c>
      <c r="P9" s="190" t="s">
        <v>56</v>
      </c>
      <c r="Q9" s="190" t="s">
        <v>57</v>
      </c>
      <c r="R9" s="190" t="s">
        <v>58</v>
      </c>
      <c r="S9" s="174" t="s">
        <v>23</v>
      </c>
      <c r="T9" s="93" t="s">
        <v>89</v>
      </c>
      <c r="U9" s="260" t="s">
        <v>61</v>
      </c>
      <c r="V9" s="260" t="s">
        <v>83</v>
      </c>
      <c r="W9" s="260" t="s">
        <v>92</v>
      </c>
      <c r="X9" s="261" t="s">
        <v>108</v>
      </c>
      <c r="Y9" s="259" t="s">
        <v>126</v>
      </c>
      <c r="Z9" s="71"/>
      <c r="AA9" s="191" t="s">
        <v>6</v>
      </c>
      <c r="AB9" s="192" t="s">
        <v>95</v>
      </c>
      <c r="AC9" s="193" t="s">
        <v>8</v>
      </c>
      <c r="AD9" s="191" t="s">
        <v>6</v>
      </c>
      <c r="AE9" s="192" t="s">
        <v>95</v>
      </c>
      <c r="AF9" s="193" t="s">
        <v>8</v>
      </c>
      <c r="AG9" s="191" t="s">
        <v>6</v>
      </c>
      <c r="AH9" s="192" t="s">
        <v>95</v>
      </c>
      <c r="AI9" s="191" t="s">
        <v>8</v>
      </c>
      <c r="AJ9" s="191" t="s">
        <v>6</v>
      </c>
      <c r="AK9" s="192" t="s">
        <v>95</v>
      </c>
      <c r="AL9" s="191" t="s">
        <v>8</v>
      </c>
      <c r="AM9" s="191" t="s">
        <v>6</v>
      </c>
      <c r="AN9" s="192" t="s">
        <v>95</v>
      </c>
      <c r="AO9" s="191" t="s">
        <v>8</v>
      </c>
      <c r="AP9" s="366"/>
      <c r="AQ9" s="191" t="s">
        <v>6</v>
      </c>
      <c r="AR9" s="192" t="s">
        <v>95</v>
      </c>
      <c r="AS9" s="191" t="s">
        <v>8</v>
      </c>
      <c r="AT9" s="191" t="s">
        <v>6</v>
      </c>
      <c r="AU9" s="192" t="s">
        <v>95</v>
      </c>
      <c r="AV9" s="191" t="s">
        <v>8</v>
      </c>
      <c r="AW9" s="191" t="s">
        <v>6</v>
      </c>
      <c r="AX9" s="192" t="s">
        <v>95</v>
      </c>
      <c r="AY9" s="191" t="s">
        <v>8</v>
      </c>
      <c r="AZ9" s="191" t="s">
        <v>6</v>
      </c>
      <c r="BA9" s="192" t="s">
        <v>95</v>
      </c>
      <c r="BB9" s="191" t="s">
        <v>8</v>
      </c>
      <c r="BC9" s="191" t="s">
        <v>6</v>
      </c>
      <c r="BD9" s="192" t="s">
        <v>95</v>
      </c>
      <c r="BE9" s="191" t="s">
        <v>8</v>
      </c>
      <c r="BF9" s="366"/>
      <c r="BG9" s="191" t="s">
        <v>6</v>
      </c>
      <c r="BH9" s="192" t="s">
        <v>95</v>
      </c>
      <c r="BI9" s="191" t="s">
        <v>8</v>
      </c>
      <c r="BJ9" s="191" t="s">
        <v>6</v>
      </c>
      <c r="BK9" s="192" t="s">
        <v>95</v>
      </c>
      <c r="BL9" s="191" t="s">
        <v>8</v>
      </c>
      <c r="BM9" s="191" t="s">
        <v>6</v>
      </c>
      <c r="BN9" s="192" t="s">
        <v>95</v>
      </c>
      <c r="BO9" s="191" t="s">
        <v>8</v>
      </c>
      <c r="BP9" s="191" t="s">
        <v>6</v>
      </c>
      <c r="BQ9" s="192" t="s">
        <v>95</v>
      </c>
      <c r="BR9" s="191" t="s">
        <v>8</v>
      </c>
      <c r="BS9" s="191" t="s">
        <v>6</v>
      </c>
      <c r="BT9" s="192" t="s">
        <v>95</v>
      </c>
      <c r="BU9" s="191" t="s">
        <v>8</v>
      </c>
      <c r="BV9" s="366"/>
      <c r="BW9" s="191" t="s">
        <v>46</v>
      </c>
      <c r="BX9" s="191" t="s">
        <v>47</v>
      </c>
      <c r="BY9" s="191" t="s">
        <v>46</v>
      </c>
      <c r="BZ9" s="191" t="s">
        <v>47</v>
      </c>
      <c r="CA9" s="191" t="s">
        <v>46</v>
      </c>
      <c r="CB9" s="191" t="s">
        <v>47</v>
      </c>
      <c r="CC9" s="191" t="s">
        <v>46</v>
      </c>
      <c r="CD9" s="191" t="s">
        <v>47</v>
      </c>
      <c r="CE9" s="191" t="s">
        <v>46</v>
      </c>
      <c r="CF9" s="191" t="s">
        <v>47</v>
      </c>
      <c r="CG9" s="191" t="s">
        <v>46</v>
      </c>
      <c r="CH9" s="191" t="s">
        <v>47</v>
      </c>
      <c r="CI9" s="191" t="s">
        <v>46</v>
      </c>
      <c r="CJ9" s="191" t="s">
        <v>47</v>
      </c>
      <c r="CK9" s="191" t="s">
        <v>46</v>
      </c>
      <c r="CL9" s="191" t="s">
        <v>47</v>
      </c>
      <c r="CM9" s="191" t="s">
        <v>46</v>
      </c>
      <c r="CN9" s="191" t="s">
        <v>47</v>
      </c>
      <c r="CO9" s="191" t="s">
        <v>46</v>
      </c>
      <c r="CP9" s="191" t="s">
        <v>47</v>
      </c>
      <c r="CQ9" s="379"/>
      <c r="CR9" s="404"/>
      <c r="CS9" s="78"/>
      <c r="CT9" s="119" t="s">
        <v>50</v>
      </c>
      <c r="CU9" s="120" t="s">
        <v>90</v>
      </c>
      <c r="CV9" s="195" t="s">
        <v>27</v>
      </c>
      <c r="CW9" s="195" t="s">
        <v>28</v>
      </c>
      <c r="CX9" s="250" t="s">
        <v>91</v>
      </c>
      <c r="CY9" s="196" t="s">
        <v>106</v>
      </c>
      <c r="CZ9" s="71"/>
    </row>
    <row r="10" spans="1:105" ht="18" customHeight="1" x14ac:dyDescent="0.3">
      <c r="A10" s="270"/>
      <c r="B10" s="268"/>
      <c r="C10" s="236"/>
      <c r="D10" s="237"/>
      <c r="E10" s="235"/>
      <c r="F10" s="238"/>
      <c r="G10" s="354"/>
      <c r="H10" s="355"/>
      <c r="I10" s="225"/>
      <c r="J10" s="225"/>
      <c r="K10" s="354"/>
      <c r="L10" s="355"/>
      <c r="M10" s="239"/>
      <c r="N10" s="239"/>
      <c r="O10" s="239"/>
      <c r="P10" s="239"/>
      <c r="Q10" s="240"/>
      <c r="R10" s="241"/>
      <c r="S10" s="242"/>
      <c r="T10" s="132" t="str">
        <f>IF(ISBLANK(S10),"",DATEDIF(M10,S10,"d")/30.39)</f>
        <v/>
      </c>
      <c r="U10" s="132">
        <f>(DATEDIF(N10,O10,"D")/30.4167)+(DATEDIF(P10,Q10,"D")/30.4167)</f>
        <v>0</v>
      </c>
      <c r="V10" s="133" t="str">
        <f>IF(ISBLANK(M10),"",ROUND(X10,0))</f>
        <v/>
      </c>
      <c r="W10" s="133" t="str">
        <f>IF(ISBLANK(M10),"",ROUNDUP(X10,0))</f>
        <v/>
      </c>
      <c r="X10" s="132">
        <f>IFERROR(T10-U10,0)</f>
        <v>0</v>
      </c>
      <c r="Y10" s="133" t="str">
        <f>IF(S10="","",(IF(W10=1,1,IF(W10=2,2,V10))))</f>
        <v/>
      </c>
      <c r="Z10" s="82"/>
      <c r="AA10" s="225"/>
      <c r="AB10" s="225"/>
      <c r="AC10" s="31">
        <f>SUM(AA10,AB10)</f>
        <v>0</v>
      </c>
      <c r="AD10" s="225"/>
      <c r="AE10" s="225"/>
      <c r="AF10" s="31">
        <f>SUM(AD10,AE10)</f>
        <v>0</v>
      </c>
      <c r="AG10" s="36"/>
      <c r="AH10" s="36"/>
      <c r="AI10" s="31">
        <f>SUM(AG10,AH10)</f>
        <v>0</v>
      </c>
      <c r="AJ10" s="36"/>
      <c r="AK10" s="36"/>
      <c r="AL10" s="31">
        <f>SUM(AJ10,AK10)</f>
        <v>0</v>
      </c>
      <c r="AM10" s="36"/>
      <c r="AN10" s="36"/>
      <c r="AO10" s="31">
        <f>SUM(AM10,AN10)</f>
        <v>0</v>
      </c>
      <c r="AP10" s="199">
        <f>SUM(AC10,AF10,AI10,AL10,AO10)</f>
        <v>0</v>
      </c>
      <c r="AQ10" s="36"/>
      <c r="AR10" s="36"/>
      <c r="AS10" s="31">
        <f>SUM(AQ10,AR10)</f>
        <v>0</v>
      </c>
      <c r="AT10" s="36"/>
      <c r="AU10" s="36"/>
      <c r="AV10" s="31">
        <f>SUM(AT10,AU10)</f>
        <v>0</v>
      </c>
      <c r="AW10" s="36"/>
      <c r="AX10" s="36"/>
      <c r="AY10" s="31">
        <f>SUM(AW10,AX10)</f>
        <v>0</v>
      </c>
      <c r="AZ10" s="36"/>
      <c r="BA10" s="36"/>
      <c r="BB10" s="31">
        <f>SUM(AZ10,BA10)</f>
        <v>0</v>
      </c>
      <c r="BC10" s="36"/>
      <c r="BD10" s="36"/>
      <c r="BE10" s="31">
        <f>SUM(BC10,BD10)</f>
        <v>0</v>
      </c>
      <c r="BF10" s="200">
        <f>SUM(AS10,AV10,AY10,BB10,BE10)</f>
        <v>0</v>
      </c>
      <c r="BG10" s="83"/>
      <c r="BH10" s="83"/>
      <c r="BI10" s="15">
        <f>SUM(BG10,BH10)</f>
        <v>0</v>
      </c>
      <c r="BJ10" s="83"/>
      <c r="BK10" s="83"/>
      <c r="BL10" s="15">
        <f>SUM(BJ10,BK10)</f>
        <v>0</v>
      </c>
      <c r="BM10" s="83"/>
      <c r="BN10" s="83"/>
      <c r="BO10" s="15">
        <f>SUM(BM10,BN10)</f>
        <v>0</v>
      </c>
      <c r="BP10" s="83"/>
      <c r="BQ10" s="83"/>
      <c r="BR10" s="15">
        <f>SUM(BP10,BQ10)</f>
        <v>0</v>
      </c>
      <c r="BS10" s="83"/>
      <c r="BT10" s="83"/>
      <c r="BU10" s="15">
        <f>SUM(BS10,BT10)</f>
        <v>0</v>
      </c>
      <c r="BV10" s="200">
        <f>SUM(BI10,BL10,BO10,BR10,BU10)</f>
        <v>0</v>
      </c>
      <c r="BW10" s="248"/>
      <c r="BX10" s="248"/>
      <c r="BY10" s="248"/>
      <c r="BZ10" s="248"/>
      <c r="CA10" s="248"/>
      <c r="CB10" s="248"/>
      <c r="CC10" s="30"/>
      <c r="CD10" s="30"/>
      <c r="CE10" s="30"/>
      <c r="CF10" s="30"/>
      <c r="CG10" s="30"/>
      <c r="CH10" s="30"/>
      <c r="CI10" s="30"/>
      <c r="CJ10" s="30"/>
      <c r="CK10" s="30"/>
      <c r="CL10" s="30"/>
      <c r="CM10" s="30"/>
      <c r="CN10" s="30"/>
      <c r="CO10" s="30"/>
      <c r="CP10" s="30"/>
      <c r="CQ10" s="15">
        <f>COUNTIF(BW10:CP10,"SI")</f>
        <v>0</v>
      </c>
      <c r="CR10" s="200">
        <f>SUM(BW10,BY10,CA10,CC10,CE10,CG10,CI10,CK10,CM10,CO10)</f>
        <v>0</v>
      </c>
      <c r="CS10" s="84"/>
      <c r="CT10" s="85" t="str">
        <f t="shared" ref="CT10" si="0">IF(ISBLANK(S10),"",(IF(ISERROR(S10),"",(Y10)*5.6)))</f>
        <v/>
      </c>
      <c r="CU10" s="86" t="str">
        <f t="shared" ref="CU10:CU73" si="1">IF(ISBLANK(S10),"",(MROUND(CT10,4)))</f>
        <v/>
      </c>
      <c r="CV10" s="86" t="str">
        <f>(IF(Y10&lt;=2,"",CU10))</f>
        <v/>
      </c>
      <c r="CW10" s="198">
        <f>(SUM(AP10,BF10,BV10,CR10))</f>
        <v>0</v>
      </c>
      <c r="CX10" s="44" t="str">
        <f>IF(ISBLANK('ÁREA MEJORA COMPETENCIAL'!S10),"",IF(CV10="","",SUM(CW10,-CV10)))</f>
        <v/>
      </c>
      <c r="CY10" s="180" t="str">
        <f>IF(ISBLANK('ÁREA MEJORA COMPETENCIAL'!S10),"",IF(CV10="","VER RESULTADOS",(CW10/CV10)))</f>
        <v/>
      </c>
      <c r="CZ10" s="71"/>
    </row>
    <row r="11" spans="1:105" ht="18" customHeight="1" x14ac:dyDescent="0.3">
      <c r="A11" s="270"/>
      <c r="B11" s="268"/>
      <c r="C11" s="236"/>
      <c r="D11" s="237"/>
      <c r="E11" s="235"/>
      <c r="F11" s="30"/>
      <c r="G11" s="354"/>
      <c r="H11" s="355"/>
      <c r="I11" s="225"/>
      <c r="J11" s="225"/>
      <c r="K11" s="354"/>
      <c r="L11" s="355"/>
      <c r="M11" s="239"/>
      <c r="N11" s="239"/>
      <c r="O11" s="239"/>
      <c r="P11" s="239"/>
      <c r="Q11" s="240"/>
      <c r="R11" s="241"/>
      <c r="S11" s="242"/>
      <c r="T11" s="132" t="str">
        <f t="shared" ref="T11:T21" si="2">IF(ISBLANK(S11),"",DATEDIF(M11,S11,"d")/30.39)</f>
        <v/>
      </c>
      <c r="U11" s="132">
        <f t="shared" ref="U11:U21" si="3">(DATEDIF(N11,O11,"D")/30.4167)+(DATEDIF(P11,Q11,"D")/30.4167)</f>
        <v>0</v>
      </c>
      <c r="V11" s="133" t="str">
        <f t="shared" ref="V11:V21" si="4">IF(ISBLANK(M11),"",ROUND(X11,0))</f>
        <v/>
      </c>
      <c r="W11" s="133" t="str">
        <f t="shared" ref="W11:W21" si="5">IF(ISBLANK(M11),"",ROUNDUP(X11,0))</f>
        <v/>
      </c>
      <c r="X11" s="132">
        <f t="shared" ref="X11:X21" si="6">IFERROR(T11-U11,0)</f>
        <v>0</v>
      </c>
      <c r="Y11" s="133" t="str">
        <f t="shared" ref="Y11:Y74" si="7">IF(S11="","",(IF(W11=1,1,IF(W11=2,2,V11))))</f>
        <v/>
      </c>
      <c r="Z11" s="82"/>
      <c r="AA11" s="225"/>
      <c r="AB11" s="225"/>
      <c r="AC11" s="31">
        <f t="shared" ref="AC11:AC74" si="8">SUM(AA11,AB11)</f>
        <v>0</v>
      </c>
      <c r="AD11" s="225"/>
      <c r="AE11" s="225"/>
      <c r="AF11" s="31">
        <f t="shared" ref="AF11:AF74" si="9">SUM(AD11,AE11)</f>
        <v>0</v>
      </c>
      <c r="AG11" s="36"/>
      <c r="AH11" s="36"/>
      <c r="AI11" s="31">
        <f t="shared" ref="AI11:AI74" si="10">SUM(AG11,AH11)</f>
        <v>0</v>
      </c>
      <c r="AJ11" s="36"/>
      <c r="AK11" s="36"/>
      <c r="AL11" s="31">
        <f t="shared" ref="AL11:AL74" si="11">SUM(AJ11,AK11)</f>
        <v>0</v>
      </c>
      <c r="AM11" s="36"/>
      <c r="AN11" s="36"/>
      <c r="AO11" s="31">
        <f t="shared" ref="AO11:AO74" si="12">SUM(AM11,AN11)</f>
        <v>0</v>
      </c>
      <c r="AP11" s="199">
        <f t="shared" ref="AP11:AP74" si="13">SUM(AC11,AF11,AI11,AL11,AO11)</f>
        <v>0</v>
      </c>
      <c r="AQ11" s="36"/>
      <c r="AR11" s="36"/>
      <c r="AS11" s="31">
        <f t="shared" ref="AS11:AS74" si="14">SUM(AQ11,AR11)</f>
        <v>0</v>
      </c>
      <c r="AT11" s="36"/>
      <c r="AU11" s="36"/>
      <c r="AV11" s="31">
        <f t="shared" ref="AV11:AV74" si="15">SUM(AT11,AU11)</f>
        <v>0</v>
      </c>
      <c r="AW11" s="36"/>
      <c r="AX11" s="36"/>
      <c r="AY11" s="31">
        <f t="shared" ref="AY11:AY74" si="16">SUM(AW11,AX11)</f>
        <v>0</v>
      </c>
      <c r="AZ11" s="36"/>
      <c r="BA11" s="36"/>
      <c r="BB11" s="31">
        <f t="shared" ref="BB11:BB74" si="17">SUM(AZ11,BA11)</f>
        <v>0</v>
      </c>
      <c r="BC11" s="36"/>
      <c r="BD11" s="36"/>
      <c r="BE11" s="31">
        <f t="shared" ref="BE11:BE74" si="18">SUM(BC11,BD11)</f>
        <v>0</v>
      </c>
      <c r="BF11" s="200">
        <f t="shared" ref="BF11:BF74" si="19">SUM(AS11,AV11,AY11,BB11,BE11)</f>
        <v>0</v>
      </c>
      <c r="BG11" s="83"/>
      <c r="BH11" s="83"/>
      <c r="BI11" s="15">
        <f t="shared" ref="BI11:BI74" si="20">SUM(BG11,BH11)</f>
        <v>0</v>
      </c>
      <c r="BJ11" s="83"/>
      <c r="BK11" s="83"/>
      <c r="BL11" s="15">
        <f t="shared" ref="BL11:BL74" si="21">SUM(BJ11,BK11)</f>
        <v>0</v>
      </c>
      <c r="BM11" s="83"/>
      <c r="BN11" s="83"/>
      <c r="BO11" s="15">
        <f t="shared" ref="BO11:BO74" si="22">SUM(BM11,BN11)</f>
        <v>0</v>
      </c>
      <c r="BP11" s="83"/>
      <c r="BQ11" s="83"/>
      <c r="BR11" s="15">
        <f t="shared" ref="BR11:BR74" si="23">SUM(BP11,BQ11)</f>
        <v>0</v>
      </c>
      <c r="BS11" s="83"/>
      <c r="BT11" s="83"/>
      <c r="BU11" s="15">
        <f t="shared" ref="BU11:BU74" si="24">SUM(BS11,BT11)</f>
        <v>0</v>
      </c>
      <c r="BV11" s="200">
        <f t="shared" ref="BV11:BV74" si="25">SUM(BI11,BL11,BO11,BR11,BU11)</f>
        <v>0</v>
      </c>
      <c r="BW11" s="248"/>
      <c r="BX11" s="248"/>
      <c r="BY11" s="248"/>
      <c r="BZ11" s="248"/>
      <c r="CA11" s="248"/>
      <c r="CB11" s="248"/>
      <c r="CC11" s="30"/>
      <c r="CD11" s="30"/>
      <c r="CE11" s="30"/>
      <c r="CF11" s="30"/>
      <c r="CG11" s="30"/>
      <c r="CH11" s="30"/>
      <c r="CI11" s="30"/>
      <c r="CJ11" s="30"/>
      <c r="CK11" s="30"/>
      <c r="CL11" s="30"/>
      <c r="CM11" s="30"/>
      <c r="CN11" s="30"/>
      <c r="CO11" s="30"/>
      <c r="CP11" s="30"/>
      <c r="CQ11" s="15">
        <f t="shared" ref="CQ11:CQ74" si="26">COUNTIF(BW11:CP11,"SI")</f>
        <v>0</v>
      </c>
      <c r="CR11" s="200">
        <f t="shared" ref="CR11:CR74" si="27">SUM(BW11,BY11,CA11,CC11,CE11,CG11,CI11,CK11,CM11,CO11)</f>
        <v>0</v>
      </c>
      <c r="CS11" s="84"/>
      <c r="CT11" s="85" t="str">
        <f t="shared" ref="CT11:CT74" si="28">IF(ISBLANK(S11),"",(IF(ISERROR(S11),"",(Y11)*5.6)))</f>
        <v/>
      </c>
      <c r="CU11" s="86" t="str">
        <f t="shared" si="1"/>
        <v/>
      </c>
      <c r="CV11" s="86" t="str">
        <f t="shared" ref="CV11:CV74" si="29">(IF(Y11&lt;=2,"",CU11))</f>
        <v/>
      </c>
      <c r="CW11" s="198">
        <f t="shared" ref="CW11:CW74" si="30">(SUM(AP11,BF11,BV11,CR11))</f>
        <v>0</v>
      </c>
      <c r="CX11" s="44" t="str">
        <f>IF(ISBLANK('ÁREA MEJORA COMPETENCIAL'!S11),"",IF(CV11="","",SUM(CW11,-CV11)))</f>
        <v/>
      </c>
      <c r="CY11" s="180" t="str">
        <f>IF(ISBLANK('ÁREA MEJORA COMPETENCIAL'!S11),"",IF(CV11="","VER RESULTADOS",(CW11/CV11)))</f>
        <v/>
      </c>
      <c r="CZ11" s="71"/>
    </row>
    <row r="12" spans="1:105" ht="18" customHeight="1" x14ac:dyDescent="0.3">
      <c r="A12" s="270"/>
      <c r="B12" s="269"/>
      <c r="C12" s="243"/>
      <c r="D12" s="244"/>
      <c r="E12" s="28"/>
      <c r="F12" s="30"/>
      <c r="G12" s="354"/>
      <c r="H12" s="355"/>
      <c r="I12" s="225"/>
      <c r="J12" s="225"/>
      <c r="K12" s="354"/>
      <c r="L12" s="355"/>
      <c r="M12" s="239"/>
      <c r="N12" s="239"/>
      <c r="O12" s="239"/>
      <c r="P12" s="239"/>
      <c r="Q12" s="240"/>
      <c r="R12" s="241"/>
      <c r="S12" s="242"/>
      <c r="T12" s="132" t="str">
        <f t="shared" si="2"/>
        <v/>
      </c>
      <c r="U12" s="132">
        <f t="shared" si="3"/>
        <v>0</v>
      </c>
      <c r="V12" s="133" t="str">
        <f t="shared" si="4"/>
        <v/>
      </c>
      <c r="W12" s="133" t="str">
        <f t="shared" si="5"/>
        <v/>
      </c>
      <c r="X12" s="132">
        <f t="shared" si="6"/>
        <v>0</v>
      </c>
      <c r="Y12" s="133" t="str">
        <f t="shared" si="7"/>
        <v/>
      </c>
      <c r="Z12" s="82"/>
      <c r="AA12" s="225"/>
      <c r="AB12" s="225"/>
      <c r="AC12" s="31">
        <f t="shared" si="8"/>
        <v>0</v>
      </c>
      <c r="AD12" s="225"/>
      <c r="AE12" s="225"/>
      <c r="AF12" s="31">
        <f t="shared" si="9"/>
        <v>0</v>
      </c>
      <c r="AG12" s="36"/>
      <c r="AH12" s="36"/>
      <c r="AI12" s="31">
        <f t="shared" si="10"/>
        <v>0</v>
      </c>
      <c r="AJ12" s="36"/>
      <c r="AK12" s="36"/>
      <c r="AL12" s="31">
        <f t="shared" si="11"/>
        <v>0</v>
      </c>
      <c r="AM12" s="36"/>
      <c r="AN12" s="36"/>
      <c r="AO12" s="31">
        <f t="shared" si="12"/>
        <v>0</v>
      </c>
      <c r="AP12" s="199">
        <f t="shared" si="13"/>
        <v>0</v>
      </c>
      <c r="AQ12" s="36"/>
      <c r="AR12" s="36"/>
      <c r="AS12" s="31">
        <f t="shared" si="14"/>
        <v>0</v>
      </c>
      <c r="AT12" s="36"/>
      <c r="AU12" s="36"/>
      <c r="AV12" s="31">
        <f t="shared" si="15"/>
        <v>0</v>
      </c>
      <c r="AW12" s="36"/>
      <c r="AX12" s="36"/>
      <c r="AY12" s="31">
        <f t="shared" si="16"/>
        <v>0</v>
      </c>
      <c r="AZ12" s="36"/>
      <c r="BA12" s="36"/>
      <c r="BB12" s="31">
        <f t="shared" si="17"/>
        <v>0</v>
      </c>
      <c r="BC12" s="36"/>
      <c r="BD12" s="36"/>
      <c r="BE12" s="31">
        <f t="shared" si="18"/>
        <v>0</v>
      </c>
      <c r="BF12" s="200">
        <f t="shared" si="19"/>
        <v>0</v>
      </c>
      <c r="BG12" s="83"/>
      <c r="BH12" s="83"/>
      <c r="BI12" s="15">
        <f t="shared" si="20"/>
        <v>0</v>
      </c>
      <c r="BJ12" s="83"/>
      <c r="BK12" s="83"/>
      <c r="BL12" s="15">
        <f t="shared" si="21"/>
        <v>0</v>
      </c>
      <c r="BM12" s="83"/>
      <c r="BN12" s="83"/>
      <c r="BO12" s="15">
        <f t="shared" si="22"/>
        <v>0</v>
      </c>
      <c r="BP12" s="83"/>
      <c r="BQ12" s="83"/>
      <c r="BR12" s="15">
        <f t="shared" si="23"/>
        <v>0</v>
      </c>
      <c r="BS12" s="83"/>
      <c r="BT12" s="83"/>
      <c r="BU12" s="15">
        <f t="shared" si="24"/>
        <v>0</v>
      </c>
      <c r="BV12" s="200">
        <f t="shared" si="25"/>
        <v>0</v>
      </c>
      <c r="BW12" s="248"/>
      <c r="BX12" s="248"/>
      <c r="BY12" s="248"/>
      <c r="BZ12" s="248"/>
      <c r="CA12" s="248"/>
      <c r="CB12" s="248"/>
      <c r="CC12" s="30"/>
      <c r="CD12" s="30"/>
      <c r="CE12" s="30"/>
      <c r="CF12" s="30"/>
      <c r="CG12" s="30"/>
      <c r="CH12" s="30"/>
      <c r="CI12" s="30"/>
      <c r="CJ12" s="30"/>
      <c r="CK12" s="30"/>
      <c r="CL12" s="30"/>
      <c r="CM12" s="30"/>
      <c r="CN12" s="30"/>
      <c r="CO12" s="30"/>
      <c r="CP12" s="30"/>
      <c r="CQ12" s="15">
        <f t="shared" si="26"/>
        <v>0</v>
      </c>
      <c r="CR12" s="200">
        <f t="shared" si="27"/>
        <v>0</v>
      </c>
      <c r="CS12" s="84"/>
      <c r="CT12" s="85" t="str">
        <f t="shared" si="28"/>
        <v/>
      </c>
      <c r="CU12" s="86" t="str">
        <f t="shared" si="1"/>
        <v/>
      </c>
      <c r="CV12" s="86" t="str">
        <f t="shared" si="29"/>
        <v/>
      </c>
      <c r="CW12" s="198">
        <f t="shared" si="30"/>
        <v>0</v>
      </c>
      <c r="CX12" s="44" t="str">
        <f>IF(ISBLANK('ÁREA MEJORA COMPETENCIAL'!S12),"",IF(CV12="","",SUM(CW12,-CV12)))</f>
        <v/>
      </c>
      <c r="CY12" s="180" t="str">
        <f>IF(ISBLANK('ÁREA MEJORA COMPETENCIAL'!S12),"",IF(CV12="","VER RESULTADOS",(CW12/CV12)))</f>
        <v/>
      </c>
      <c r="CZ12" s="71"/>
    </row>
    <row r="13" spans="1:105" ht="18" customHeight="1" x14ac:dyDescent="0.3">
      <c r="A13" s="270"/>
      <c r="B13" s="269"/>
      <c r="C13" s="243"/>
      <c r="D13" s="244"/>
      <c r="E13" s="28"/>
      <c r="F13" s="30"/>
      <c r="G13" s="354"/>
      <c r="H13" s="355"/>
      <c r="I13" s="225"/>
      <c r="J13" s="225"/>
      <c r="K13" s="354"/>
      <c r="L13" s="355"/>
      <c r="M13" s="239"/>
      <c r="N13" s="239"/>
      <c r="O13" s="239"/>
      <c r="P13" s="239"/>
      <c r="Q13" s="240"/>
      <c r="R13" s="241"/>
      <c r="S13" s="242"/>
      <c r="T13" s="132" t="str">
        <f t="shared" si="2"/>
        <v/>
      </c>
      <c r="U13" s="132">
        <f t="shared" si="3"/>
        <v>0</v>
      </c>
      <c r="V13" s="133" t="str">
        <f t="shared" si="4"/>
        <v/>
      </c>
      <c r="W13" s="133" t="str">
        <f t="shared" si="5"/>
        <v/>
      </c>
      <c r="X13" s="132">
        <f t="shared" si="6"/>
        <v>0</v>
      </c>
      <c r="Y13" s="133" t="str">
        <f t="shared" si="7"/>
        <v/>
      </c>
      <c r="Z13" s="82"/>
      <c r="AA13" s="225"/>
      <c r="AB13" s="225"/>
      <c r="AC13" s="31">
        <f t="shared" si="8"/>
        <v>0</v>
      </c>
      <c r="AD13" s="225"/>
      <c r="AE13" s="225"/>
      <c r="AF13" s="31">
        <f t="shared" si="9"/>
        <v>0</v>
      </c>
      <c r="AG13" s="36"/>
      <c r="AH13" s="36"/>
      <c r="AI13" s="31">
        <f t="shared" si="10"/>
        <v>0</v>
      </c>
      <c r="AJ13" s="36"/>
      <c r="AK13" s="36"/>
      <c r="AL13" s="31">
        <f t="shared" si="11"/>
        <v>0</v>
      </c>
      <c r="AM13" s="36"/>
      <c r="AN13" s="36"/>
      <c r="AO13" s="31">
        <f t="shared" si="12"/>
        <v>0</v>
      </c>
      <c r="AP13" s="199">
        <f t="shared" si="13"/>
        <v>0</v>
      </c>
      <c r="AQ13" s="36"/>
      <c r="AR13" s="36"/>
      <c r="AS13" s="31">
        <f t="shared" si="14"/>
        <v>0</v>
      </c>
      <c r="AT13" s="36"/>
      <c r="AU13" s="36"/>
      <c r="AV13" s="31">
        <f t="shared" si="15"/>
        <v>0</v>
      </c>
      <c r="AW13" s="36"/>
      <c r="AX13" s="36"/>
      <c r="AY13" s="31">
        <f t="shared" si="16"/>
        <v>0</v>
      </c>
      <c r="AZ13" s="36"/>
      <c r="BA13" s="36"/>
      <c r="BB13" s="31">
        <f t="shared" si="17"/>
        <v>0</v>
      </c>
      <c r="BC13" s="36"/>
      <c r="BD13" s="36"/>
      <c r="BE13" s="31">
        <f t="shared" si="18"/>
        <v>0</v>
      </c>
      <c r="BF13" s="200">
        <f t="shared" si="19"/>
        <v>0</v>
      </c>
      <c r="BG13" s="83"/>
      <c r="BH13" s="83"/>
      <c r="BI13" s="15">
        <f t="shared" si="20"/>
        <v>0</v>
      </c>
      <c r="BJ13" s="83"/>
      <c r="BK13" s="83"/>
      <c r="BL13" s="15">
        <f t="shared" si="21"/>
        <v>0</v>
      </c>
      <c r="BM13" s="83"/>
      <c r="BN13" s="83"/>
      <c r="BO13" s="15">
        <f t="shared" si="22"/>
        <v>0</v>
      </c>
      <c r="BP13" s="83"/>
      <c r="BQ13" s="83"/>
      <c r="BR13" s="15">
        <f t="shared" si="23"/>
        <v>0</v>
      </c>
      <c r="BS13" s="83"/>
      <c r="BT13" s="83"/>
      <c r="BU13" s="15">
        <f t="shared" si="24"/>
        <v>0</v>
      </c>
      <c r="BV13" s="200">
        <f t="shared" si="25"/>
        <v>0</v>
      </c>
      <c r="BW13" s="248"/>
      <c r="BX13" s="248"/>
      <c r="BY13" s="248"/>
      <c r="BZ13" s="248"/>
      <c r="CA13" s="248"/>
      <c r="CB13" s="248"/>
      <c r="CC13" s="30"/>
      <c r="CD13" s="30"/>
      <c r="CE13" s="30"/>
      <c r="CF13" s="30"/>
      <c r="CG13" s="30"/>
      <c r="CH13" s="30"/>
      <c r="CI13" s="30"/>
      <c r="CJ13" s="30"/>
      <c r="CK13" s="30"/>
      <c r="CL13" s="30"/>
      <c r="CM13" s="30"/>
      <c r="CN13" s="30"/>
      <c r="CO13" s="30"/>
      <c r="CP13" s="30"/>
      <c r="CQ13" s="15">
        <f t="shared" si="26"/>
        <v>0</v>
      </c>
      <c r="CR13" s="200">
        <f t="shared" si="27"/>
        <v>0</v>
      </c>
      <c r="CS13" s="84"/>
      <c r="CT13" s="85" t="str">
        <f t="shared" si="28"/>
        <v/>
      </c>
      <c r="CU13" s="86" t="str">
        <f t="shared" si="1"/>
        <v/>
      </c>
      <c r="CV13" s="86" t="str">
        <f t="shared" si="29"/>
        <v/>
      </c>
      <c r="CW13" s="198">
        <f t="shared" si="30"/>
        <v>0</v>
      </c>
      <c r="CX13" s="44" t="str">
        <f>IF(ISBLANK('ÁREA MEJORA COMPETENCIAL'!S13),"",IF(CV13="","",SUM(CW13,-CV13)))</f>
        <v/>
      </c>
      <c r="CY13" s="180" t="str">
        <f>IF(ISBLANK('ÁREA MEJORA COMPETENCIAL'!S13),"",IF(CV13="","VER RESULTADOS",(CW13/CV13)))</f>
        <v/>
      </c>
      <c r="CZ13" s="71"/>
    </row>
    <row r="14" spans="1:105" ht="18" customHeight="1" x14ac:dyDescent="0.3">
      <c r="A14" s="270"/>
      <c r="B14" s="269"/>
      <c r="C14" s="243"/>
      <c r="D14" s="244"/>
      <c r="E14" s="28"/>
      <c r="F14" s="30"/>
      <c r="G14" s="354"/>
      <c r="H14" s="355"/>
      <c r="I14" s="225"/>
      <c r="J14" s="225"/>
      <c r="K14" s="354"/>
      <c r="L14" s="355"/>
      <c r="M14" s="239"/>
      <c r="N14" s="239"/>
      <c r="O14" s="239"/>
      <c r="P14" s="239"/>
      <c r="Q14" s="240"/>
      <c r="R14" s="241"/>
      <c r="S14" s="242"/>
      <c r="T14" s="132" t="str">
        <f t="shared" si="2"/>
        <v/>
      </c>
      <c r="U14" s="132">
        <f t="shared" si="3"/>
        <v>0</v>
      </c>
      <c r="V14" s="133" t="str">
        <f t="shared" si="4"/>
        <v/>
      </c>
      <c r="W14" s="133" t="str">
        <f t="shared" si="5"/>
        <v/>
      </c>
      <c r="X14" s="132">
        <f t="shared" si="6"/>
        <v>0</v>
      </c>
      <c r="Y14" s="133" t="str">
        <f t="shared" si="7"/>
        <v/>
      </c>
      <c r="Z14" s="82"/>
      <c r="AA14" s="225"/>
      <c r="AB14" s="225"/>
      <c r="AC14" s="31">
        <f t="shared" si="8"/>
        <v>0</v>
      </c>
      <c r="AD14" s="225"/>
      <c r="AE14" s="225"/>
      <c r="AF14" s="31">
        <f t="shared" si="9"/>
        <v>0</v>
      </c>
      <c r="AG14" s="36"/>
      <c r="AH14" s="36"/>
      <c r="AI14" s="31">
        <f t="shared" si="10"/>
        <v>0</v>
      </c>
      <c r="AJ14" s="36"/>
      <c r="AK14" s="36"/>
      <c r="AL14" s="31">
        <f t="shared" si="11"/>
        <v>0</v>
      </c>
      <c r="AM14" s="36"/>
      <c r="AN14" s="36"/>
      <c r="AO14" s="31">
        <f t="shared" si="12"/>
        <v>0</v>
      </c>
      <c r="AP14" s="199">
        <f t="shared" si="13"/>
        <v>0</v>
      </c>
      <c r="AQ14" s="36"/>
      <c r="AR14" s="36"/>
      <c r="AS14" s="31">
        <f t="shared" si="14"/>
        <v>0</v>
      </c>
      <c r="AT14" s="36"/>
      <c r="AU14" s="36"/>
      <c r="AV14" s="31">
        <f t="shared" si="15"/>
        <v>0</v>
      </c>
      <c r="AW14" s="36"/>
      <c r="AX14" s="36"/>
      <c r="AY14" s="31">
        <f t="shared" si="16"/>
        <v>0</v>
      </c>
      <c r="AZ14" s="36"/>
      <c r="BA14" s="36"/>
      <c r="BB14" s="31">
        <f t="shared" si="17"/>
        <v>0</v>
      </c>
      <c r="BC14" s="36"/>
      <c r="BD14" s="36"/>
      <c r="BE14" s="31">
        <f t="shared" si="18"/>
        <v>0</v>
      </c>
      <c r="BF14" s="200">
        <f t="shared" si="19"/>
        <v>0</v>
      </c>
      <c r="BG14" s="83"/>
      <c r="BH14" s="83"/>
      <c r="BI14" s="15">
        <f t="shared" si="20"/>
        <v>0</v>
      </c>
      <c r="BJ14" s="83"/>
      <c r="BK14" s="83"/>
      <c r="BL14" s="15">
        <f t="shared" si="21"/>
        <v>0</v>
      </c>
      <c r="BM14" s="83"/>
      <c r="BN14" s="83"/>
      <c r="BO14" s="15">
        <f t="shared" si="22"/>
        <v>0</v>
      </c>
      <c r="BP14" s="83"/>
      <c r="BQ14" s="83"/>
      <c r="BR14" s="15">
        <f t="shared" si="23"/>
        <v>0</v>
      </c>
      <c r="BS14" s="83"/>
      <c r="BT14" s="83"/>
      <c r="BU14" s="15">
        <f t="shared" si="24"/>
        <v>0</v>
      </c>
      <c r="BV14" s="200">
        <f t="shared" si="25"/>
        <v>0</v>
      </c>
      <c r="BW14" s="248"/>
      <c r="BX14" s="248"/>
      <c r="BY14" s="248"/>
      <c r="BZ14" s="248"/>
      <c r="CA14" s="248"/>
      <c r="CB14" s="248"/>
      <c r="CC14" s="30"/>
      <c r="CD14" s="30"/>
      <c r="CE14" s="30"/>
      <c r="CF14" s="30"/>
      <c r="CG14" s="30"/>
      <c r="CH14" s="30"/>
      <c r="CI14" s="30"/>
      <c r="CJ14" s="30"/>
      <c r="CK14" s="30"/>
      <c r="CL14" s="30"/>
      <c r="CM14" s="30"/>
      <c r="CN14" s="30"/>
      <c r="CO14" s="30"/>
      <c r="CP14" s="30"/>
      <c r="CQ14" s="15">
        <f t="shared" si="26"/>
        <v>0</v>
      </c>
      <c r="CR14" s="200">
        <f t="shared" si="27"/>
        <v>0</v>
      </c>
      <c r="CS14" s="84"/>
      <c r="CT14" s="85" t="str">
        <f t="shared" si="28"/>
        <v/>
      </c>
      <c r="CU14" s="86" t="str">
        <f t="shared" si="1"/>
        <v/>
      </c>
      <c r="CV14" s="86" t="str">
        <f t="shared" si="29"/>
        <v/>
      </c>
      <c r="CW14" s="198">
        <f t="shared" si="30"/>
        <v>0</v>
      </c>
      <c r="CX14" s="44" t="str">
        <f>IF(ISBLANK('ÁREA MEJORA COMPETENCIAL'!S14),"",IF(CV14="","",SUM(CW14,-CV14)))</f>
        <v/>
      </c>
      <c r="CY14" s="180" t="str">
        <f>IF(ISBLANK('ÁREA MEJORA COMPETENCIAL'!S14),"",IF(CV14="","VER RESULTADOS",(CW14/CV14)))</f>
        <v/>
      </c>
      <c r="CZ14" s="71"/>
    </row>
    <row r="15" spans="1:105" ht="18" customHeight="1" x14ac:dyDescent="0.3">
      <c r="A15" s="270"/>
      <c r="B15" s="269"/>
      <c r="C15" s="243"/>
      <c r="D15" s="244"/>
      <c r="E15" s="28"/>
      <c r="F15" s="30"/>
      <c r="G15" s="354"/>
      <c r="H15" s="355"/>
      <c r="I15" s="225"/>
      <c r="J15" s="225"/>
      <c r="K15" s="354"/>
      <c r="L15" s="355"/>
      <c r="M15" s="239"/>
      <c r="N15" s="239"/>
      <c r="O15" s="239"/>
      <c r="P15" s="239"/>
      <c r="Q15" s="240"/>
      <c r="R15" s="241"/>
      <c r="S15" s="242"/>
      <c r="T15" s="132" t="str">
        <f t="shared" si="2"/>
        <v/>
      </c>
      <c r="U15" s="132">
        <f t="shared" si="3"/>
        <v>0</v>
      </c>
      <c r="V15" s="133" t="str">
        <f t="shared" si="4"/>
        <v/>
      </c>
      <c r="W15" s="133" t="str">
        <f t="shared" si="5"/>
        <v/>
      </c>
      <c r="X15" s="132">
        <f t="shared" si="6"/>
        <v>0</v>
      </c>
      <c r="Y15" s="133" t="str">
        <f t="shared" si="7"/>
        <v/>
      </c>
      <c r="Z15" s="82"/>
      <c r="AA15" s="225"/>
      <c r="AB15" s="225"/>
      <c r="AC15" s="31">
        <f t="shared" si="8"/>
        <v>0</v>
      </c>
      <c r="AD15" s="225"/>
      <c r="AE15" s="225"/>
      <c r="AF15" s="31">
        <f t="shared" si="9"/>
        <v>0</v>
      </c>
      <c r="AG15" s="36"/>
      <c r="AH15" s="36"/>
      <c r="AI15" s="31">
        <f t="shared" si="10"/>
        <v>0</v>
      </c>
      <c r="AJ15" s="36"/>
      <c r="AK15" s="36"/>
      <c r="AL15" s="31">
        <f t="shared" si="11"/>
        <v>0</v>
      </c>
      <c r="AM15" s="36"/>
      <c r="AN15" s="36"/>
      <c r="AO15" s="31">
        <f t="shared" si="12"/>
        <v>0</v>
      </c>
      <c r="AP15" s="199">
        <f t="shared" si="13"/>
        <v>0</v>
      </c>
      <c r="AQ15" s="36"/>
      <c r="AR15" s="36"/>
      <c r="AS15" s="31">
        <f t="shared" si="14"/>
        <v>0</v>
      </c>
      <c r="AT15" s="36"/>
      <c r="AU15" s="36"/>
      <c r="AV15" s="31">
        <f t="shared" si="15"/>
        <v>0</v>
      </c>
      <c r="AW15" s="36"/>
      <c r="AX15" s="36"/>
      <c r="AY15" s="31">
        <f t="shared" si="16"/>
        <v>0</v>
      </c>
      <c r="AZ15" s="36"/>
      <c r="BA15" s="36"/>
      <c r="BB15" s="31">
        <f t="shared" si="17"/>
        <v>0</v>
      </c>
      <c r="BC15" s="36"/>
      <c r="BD15" s="36"/>
      <c r="BE15" s="31">
        <f t="shared" si="18"/>
        <v>0</v>
      </c>
      <c r="BF15" s="200">
        <f t="shared" si="19"/>
        <v>0</v>
      </c>
      <c r="BG15" s="83"/>
      <c r="BH15" s="83"/>
      <c r="BI15" s="15">
        <f t="shared" si="20"/>
        <v>0</v>
      </c>
      <c r="BJ15" s="83"/>
      <c r="BK15" s="83"/>
      <c r="BL15" s="15">
        <f t="shared" si="21"/>
        <v>0</v>
      </c>
      <c r="BM15" s="83"/>
      <c r="BN15" s="83"/>
      <c r="BO15" s="15">
        <f t="shared" si="22"/>
        <v>0</v>
      </c>
      <c r="BP15" s="83"/>
      <c r="BQ15" s="83"/>
      <c r="BR15" s="15">
        <f t="shared" si="23"/>
        <v>0</v>
      </c>
      <c r="BS15" s="83"/>
      <c r="BT15" s="83"/>
      <c r="BU15" s="15">
        <f t="shared" si="24"/>
        <v>0</v>
      </c>
      <c r="BV15" s="200">
        <f t="shared" si="25"/>
        <v>0</v>
      </c>
      <c r="BW15" s="248"/>
      <c r="BX15" s="248"/>
      <c r="BY15" s="248"/>
      <c r="BZ15" s="248"/>
      <c r="CA15" s="248"/>
      <c r="CB15" s="248"/>
      <c r="CC15" s="30"/>
      <c r="CD15" s="30"/>
      <c r="CE15" s="30"/>
      <c r="CF15" s="30"/>
      <c r="CG15" s="30"/>
      <c r="CH15" s="30"/>
      <c r="CI15" s="30"/>
      <c r="CJ15" s="30"/>
      <c r="CK15" s="30"/>
      <c r="CL15" s="30"/>
      <c r="CM15" s="30"/>
      <c r="CN15" s="30"/>
      <c r="CO15" s="30"/>
      <c r="CP15" s="30"/>
      <c r="CQ15" s="15">
        <f t="shared" si="26"/>
        <v>0</v>
      </c>
      <c r="CR15" s="200">
        <f t="shared" si="27"/>
        <v>0</v>
      </c>
      <c r="CS15" s="84"/>
      <c r="CT15" s="85" t="str">
        <f t="shared" si="28"/>
        <v/>
      </c>
      <c r="CU15" s="86" t="str">
        <f t="shared" si="1"/>
        <v/>
      </c>
      <c r="CV15" s="86" t="str">
        <f t="shared" si="29"/>
        <v/>
      </c>
      <c r="CW15" s="198">
        <f t="shared" si="30"/>
        <v>0</v>
      </c>
      <c r="CX15" s="44" t="str">
        <f>IF(ISBLANK('ÁREA MEJORA COMPETENCIAL'!S15),"",IF(CV15="","",SUM(CW15,-CV15)))</f>
        <v/>
      </c>
      <c r="CY15" s="180" t="str">
        <f>IF(ISBLANK('ÁREA MEJORA COMPETENCIAL'!S15),"",IF(CV15="","VER RESULTADOS",(CW15/CV15)))</f>
        <v/>
      </c>
      <c r="CZ15" s="71"/>
    </row>
    <row r="16" spans="1:105" ht="18" customHeight="1" x14ac:dyDescent="0.3">
      <c r="A16" s="270"/>
      <c r="B16" s="269"/>
      <c r="C16" s="243"/>
      <c r="D16" s="244"/>
      <c r="E16" s="28"/>
      <c r="F16" s="30"/>
      <c r="G16" s="354"/>
      <c r="H16" s="355"/>
      <c r="I16" s="225"/>
      <c r="J16" s="225"/>
      <c r="K16" s="354"/>
      <c r="L16" s="355"/>
      <c r="M16" s="239"/>
      <c r="N16" s="239"/>
      <c r="O16" s="239"/>
      <c r="P16" s="239"/>
      <c r="Q16" s="239"/>
      <c r="R16" s="245"/>
      <c r="S16" s="242"/>
      <c r="T16" s="132" t="str">
        <f t="shared" si="2"/>
        <v/>
      </c>
      <c r="U16" s="132">
        <f t="shared" si="3"/>
        <v>0</v>
      </c>
      <c r="V16" s="133" t="str">
        <f t="shared" si="4"/>
        <v/>
      </c>
      <c r="W16" s="133" t="str">
        <f t="shared" si="5"/>
        <v/>
      </c>
      <c r="X16" s="132">
        <f t="shared" si="6"/>
        <v>0</v>
      </c>
      <c r="Y16" s="133" t="str">
        <f t="shared" si="7"/>
        <v/>
      </c>
      <c r="Z16" s="82"/>
      <c r="AA16" s="225"/>
      <c r="AB16" s="225"/>
      <c r="AC16" s="31">
        <f t="shared" si="8"/>
        <v>0</v>
      </c>
      <c r="AD16" s="225"/>
      <c r="AE16" s="225"/>
      <c r="AF16" s="31">
        <f t="shared" si="9"/>
        <v>0</v>
      </c>
      <c r="AG16" s="36"/>
      <c r="AH16" s="36"/>
      <c r="AI16" s="31">
        <f t="shared" si="10"/>
        <v>0</v>
      </c>
      <c r="AJ16" s="36"/>
      <c r="AK16" s="36"/>
      <c r="AL16" s="31">
        <f t="shared" si="11"/>
        <v>0</v>
      </c>
      <c r="AM16" s="36"/>
      <c r="AN16" s="36"/>
      <c r="AO16" s="31">
        <f t="shared" si="12"/>
        <v>0</v>
      </c>
      <c r="AP16" s="199">
        <f t="shared" si="13"/>
        <v>0</v>
      </c>
      <c r="AQ16" s="36"/>
      <c r="AR16" s="36"/>
      <c r="AS16" s="31">
        <f t="shared" si="14"/>
        <v>0</v>
      </c>
      <c r="AT16" s="36"/>
      <c r="AU16" s="36"/>
      <c r="AV16" s="31">
        <f t="shared" si="15"/>
        <v>0</v>
      </c>
      <c r="AW16" s="36"/>
      <c r="AX16" s="36"/>
      <c r="AY16" s="31">
        <f t="shared" si="16"/>
        <v>0</v>
      </c>
      <c r="AZ16" s="36"/>
      <c r="BA16" s="36"/>
      <c r="BB16" s="31">
        <f t="shared" si="17"/>
        <v>0</v>
      </c>
      <c r="BC16" s="36"/>
      <c r="BD16" s="36"/>
      <c r="BE16" s="31">
        <f t="shared" si="18"/>
        <v>0</v>
      </c>
      <c r="BF16" s="200">
        <f t="shared" si="19"/>
        <v>0</v>
      </c>
      <c r="BG16" s="83"/>
      <c r="BH16" s="83"/>
      <c r="BI16" s="15">
        <f t="shared" si="20"/>
        <v>0</v>
      </c>
      <c r="BJ16" s="83"/>
      <c r="BK16" s="83"/>
      <c r="BL16" s="15">
        <f t="shared" si="21"/>
        <v>0</v>
      </c>
      <c r="BM16" s="83"/>
      <c r="BN16" s="83"/>
      <c r="BO16" s="15">
        <f t="shared" si="22"/>
        <v>0</v>
      </c>
      <c r="BP16" s="83"/>
      <c r="BQ16" s="83"/>
      <c r="BR16" s="15">
        <f t="shared" si="23"/>
        <v>0</v>
      </c>
      <c r="BS16" s="83"/>
      <c r="BT16" s="83"/>
      <c r="BU16" s="15">
        <f t="shared" si="24"/>
        <v>0</v>
      </c>
      <c r="BV16" s="200">
        <f t="shared" si="25"/>
        <v>0</v>
      </c>
      <c r="BW16" s="248"/>
      <c r="BX16" s="248"/>
      <c r="BY16" s="248"/>
      <c r="BZ16" s="248"/>
      <c r="CA16" s="248"/>
      <c r="CB16" s="248"/>
      <c r="CC16" s="30"/>
      <c r="CD16" s="30"/>
      <c r="CE16" s="30"/>
      <c r="CF16" s="30"/>
      <c r="CG16" s="30"/>
      <c r="CH16" s="30"/>
      <c r="CI16" s="30"/>
      <c r="CJ16" s="30"/>
      <c r="CK16" s="30"/>
      <c r="CL16" s="30"/>
      <c r="CM16" s="30"/>
      <c r="CN16" s="30"/>
      <c r="CO16" s="30"/>
      <c r="CP16" s="30"/>
      <c r="CQ16" s="15">
        <f t="shared" si="26"/>
        <v>0</v>
      </c>
      <c r="CR16" s="200">
        <f t="shared" si="27"/>
        <v>0</v>
      </c>
      <c r="CS16" s="84"/>
      <c r="CT16" s="85" t="str">
        <f t="shared" si="28"/>
        <v/>
      </c>
      <c r="CU16" s="86" t="str">
        <f t="shared" si="1"/>
        <v/>
      </c>
      <c r="CV16" s="86" t="str">
        <f t="shared" si="29"/>
        <v/>
      </c>
      <c r="CW16" s="198">
        <f t="shared" si="30"/>
        <v>0</v>
      </c>
      <c r="CX16" s="44" t="str">
        <f>IF(ISBLANK('ÁREA MEJORA COMPETENCIAL'!S16),"",IF(CV16="","",SUM(CW16,-CV16)))</f>
        <v/>
      </c>
      <c r="CY16" s="180" t="str">
        <f>IF(ISBLANK('ÁREA MEJORA COMPETENCIAL'!S16),"",IF(CV16="","VER RESULTADOS",(CW16/CV16)))</f>
        <v/>
      </c>
      <c r="CZ16" s="71"/>
    </row>
    <row r="17" spans="1:104" ht="18" customHeight="1" x14ac:dyDescent="0.3">
      <c r="A17" s="270"/>
      <c r="B17" s="269"/>
      <c r="C17" s="243"/>
      <c r="D17" s="244"/>
      <c r="E17" s="28"/>
      <c r="F17" s="30"/>
      <c r="G17" s="354"/>
      <c r="H17" s="355"/>
      <c r="I17" s="225"/>
      <c r="J17" s="225"/>
      <c r="K17" s="354"/>
      <c r="L17" s="355"/>
      <c r="M17" s="239"/>
      <c r="N17" s="239"/>
      <c r="O17" s="239"/>
      <c r="P17" s="239"/>
      <c r="Q17" s="239"/>
      <c r="R17" s="245"/>
      <c r="S17" s="246"/>
      <c r="T17" s="132" t="str">
        <f t="shared" si="2"/>
        <v/>
      </c>
      <c r="U17" s="132">
        <f t="shared" si="3"/>
        <v>0</v>
      </c>
      <c r="V17" s="133" t="str">
        <f t="shared" si="4"/>
        <v/>
      </c>
      <c r="W17" s="133" t="str">
        <f t="shared" si="5"/>
        <v/>
      </c>
      <c r="X17" s="132">
        <f t="shared" si="6"/>
        <v>0</v>
      </c>
      <c r="Y17" s="133" t="str">
        <f t="shared" si="7"/>
        <v/>
      </c>
      <c r="Z17" s="82"/>
      <c r="AA17" s="225"/>
      <c r="AB17" s="225"/>
      <c r="AC17" s="31">
        <f t="shared" si="8"/>
        <v>0</v>
      </c>
      <c r="AD17" s="225"/>
      <c r="AE17" s="225"/>
      <c r="AF17" s="31">
        <f t="shared" si="9"/>
        <v>0</v>
      </c>
      <c r="AG17" s="36"/>
      <c r="AH17" s="36"/>
      <c r="AI17" s="31">
        <f t="shared" si="10"/>
        <v>0</v>
      </c>
      <c r="AJ17" s="36"/>
      <c r="AK17" s="36"/>
      <c r="AL17" s="31">
        <f t="shared" si="11"/>
        <v>0</v>
      </c>
      <c r="AM17" s="36"/>
      <c r="AN17" s="36"/>
      <c r="AO17" s="31">
        <f t="shared" si="12"/>
        <v>0</v>
      </c>
      <c r="AP17" s="199">
        <f t="shared" si="13"/>
        <v>0</v>
      </c>
      <c r="AQ17" s="36"/>
      <c r="AR17" s="36"/>
      <c r="AS17" s="31">
        <f t="shared" si="14"/>
        <v>0</v>
      </c>
      <c r="AT17" s="36"/>
      <c r="AU17" s="36"/>
      <c r="AV17" s="31">
        <f t="shared" si="15"/>
        <v>0</v>
      </c>
      <c r="AW17" s="36"/>
      <c r="AX17" s="36"/>
      <c r="AY17" s="31">
        <f t="shared" si="16"/>
        <v>0</v>
      </c>
      <c r="AZ17" s="36"/>
      <c r="BA17" s="36"/>
      <c r="BB17" s="31">
        <f t="shared" si="17"/>
        <v>0</v>
      </c>
      <c r="BC17" s="36"/>
      <c r="BD17" s="36"/>
      <c r="BE17" s="31">
        <f t="shared" si="18"/>
        <v>0</v>
      </c>
      <c r="BF17" s="200">
        <f t="shared" si="19"/>
        <v>0</v>
      </c>
      <c r="BG17" s="83"/>
      <c r="BH17" s="83"/>
      <c r="BI17" s="15">
        <f t="shared" si="20"/>
        <v>0</v>
      </c>
      <c r="BJ17" s="83"/>
      <c r="BK17" s="83"/>
      <c r="BL17" s="15">
        <f t="shared" si="21"/>
        <v>0</v>
      </c>
      <c r="BM17" s="83"/>
      <c r="BN17" s="83"/>
      <c r="BO17" s="15">
        <f t="shared" si="22"/>
        <v>0</v>
      </c>
      <c r="BP17" s="83"/>
      <c r="BQ17" s="83"/>
      <c r="BR17" s="15">
        <f t="shared" si="23"/>
        <v>0</v>
      </c>
      <c r="BS17" s="83"/>
      <c r="BT17" s="83"/>
      <c r="BU17" s="15">
        <f t="shared" si="24"/>
        <v>0</v>
      </c>
      <c r="BV17" s="200">
        <f t="shared" si="25"/>
        <v>0</v>
      </c>
      <c r="BW17" s="248"/>
      <c r="BX17" s="248"/>
      <c r="BY17" s="248"/>
      <c r="BZ17" s="248"/>
      <c r="CA17" s="248"/>
      <c r="CB17" s="248"/>
      <c r="CC17" s="30"/>
      <c r="CD17" s="30"/>
      <c r="CE17" s="30"/>
      <c r="CF17" s="30"/>
      <c r="CG17" s="30"/>
      <c r="CH17" s="30"/>
      <c r="CI17" s="30"/>
      <c r="CJ17" s="30"/>
      <c r="CK17" s="30"/>
      <c r="CL17" s="30"/>
      <c r="CM17" s="30"/>
      <c r="CN17" s="30"/>
      <c r="CO17" s="30"/>
      <c r="CP17" s="30"/>
      <c r="CQ17" s="15">
        <f t="shared" si="26"/>
        <v>0</v>
      </c>
      <c r="CR17" s="200">
        <f t="shared" si="27"/>
        <v>0</v>
      </c>
      <c r="CS17" s="84"/>
      <c r="CT17" s="85" t="str">
        <f t="shared" si="28"/>
        <v/>
      </c>
      <c r="CU17" s="86" t="str">
        <f t="shared" si="1"/>
        <v/>
      </c>
      <c r="CV17" s="86" t="str">
        <f t="shared" si="29"/>
        <v/>
      </c>
      <c r="CW17" s="198">
        <f t="shared" si="30"/>
        <v>0</v>
      </c>
      <c r="CX17" s="44" t="str">
        <f>IF(ISBLANK('ÁREA MEJORA COMPETENCIAL'!S17),"",IF(CV17="","",SUM(CW17,-CV17)))</f>
        <v/>
      </c>
      <c r="CY17" s="180" t="str">
        <f>IF(ISBLANK('ÁREA MEJORA COMPETENCIAL'!S17),"",IF(CV17="","VER RESULTADOS",(CW17/CV17)))</f>
        <v/>
      </c>
      <c r="CZ17" s="71"/>
    </row>
    <row r="18" spans="1:104" ht="18" customHeight="1" x14ac:dyDescent="0.3">
      <c r="A18" s="270"/>
      <c r="B18" s="269"/>
      <c r="C18" s="243"/>
      <c r="D18" s="244"/>
      <c r="E18" s="28"/>
      <c r="F18" s="30"/>
      <c r="G18" s="354"/>
      <c r="H18" s="355"/>
      <c r="I18" s="225"/>
      <c r="J18" s="225"/>
      <c r="K18" s="354"/>
      <c r="L18" s="355"/>
      <c r="M18" s="239"/>
      <c r="N18" s="239"/>
      <c r="O18" s="239"/>
      <c r="P18" s="239"/>
      <c r="Q18" s="239"/>
      <c r="R18" s="245"/>
      <c r="S18" s="246"/>
      <c r="T18" s="132" t="str">
        <f t="shared" si="2"/>
        <v/>
      </c>
      <c r="U18" s="132">
        <f t="shared" si="3"/>
        <v>0</v>
      </c>
      <c r="V18" s="133" t="str">
        <f t="shared" si="4"/>
        <v/>
      </c>
      <c r="W18" s="133" t="str">
        <f t="shared" si="5"/>
        <v/>
      </c>
      <c r="X18" s="132">
        <f t="shared" si="6"/>
        <v>0</v>
      </c>
      <c r="Y18" s="133" t="str">
        <f t="shared" si="7"/>
        <v/>
      </c>
      <c r="Z18" s="82"/>
      <c r="AA18" s="225"/>
      <c r="AB18" s="225"/>
      <c r="AC18" s="31">
        <f t="shared" si="8"/>
        <v>0</v>
      </c>
      <c r="AD18" s="225"/>
      <c r="AE18" s="225"/>
      <c r="AF18" s="31">
        <f t="shared" si="9"/>
        <v>0</v>
      </c>
      <c r="AG18" s="36"/>
      <c r="AH18" s="36"/>
      <c r="AI18" s="31">
        <f t="shared" si="10"/>
        <v>0</v>
      </c>
      <c r="AJ18" s="36"/>
      <c r="AK18" s="36"/>
      <c r="AL18" s="31">
        <f t="shared" si="11"/>
        <v>0</v>
      </c>
      <c r="AM18" s="36"/>
      <c r="AN18" s="36"/>
      <c r="AO18" s="31">
        <f t="shared" si="12"/>
        <v>0</v>
      </c>
      <c r="AP18" s="199">
        <f t="shared" si="13"/>
        <v>0</v>
      </c>
      <c r="AQ18" s="36"/>
      <c r="AR18" s="36"/>
      <c r="AS18" s="31">
        <f t="shared" si="14"/>
        <v>0</v>
      </c>
      <c r="AT18" s="36"/>
      <c r="AU18" s="36"/>
      <c r="AV18" s="31">
        <f t="shared" si="15"/>
        <v>0</v>
      </c>
      <c r="AW18" s="36"/>
      <c r="AX18" s="36"/>
      <c r="AY18" s="31">
        <f t="shared" si="16"/>
        <v>0</v>
      </c>
      <c r="AZ18" s="36"/>
      <c r="BA18" s="36"/>
      <c r="BB18" s="31">
        <f t="shared" si="17"/>
        <v>0</v>
      </c>
      <c r="BC18" s="36"/>
      <c r="BD18" s="36"/>
      <c r="BE18" s="31">
        <f t="shared" si="18"/>
        <v>0</v>
      </c>
      <c r="BF18" s="200">
        <f t="shared" si="19"/>
        <v>0</v>
      </c>
      <c r="BG18" s="83"/>
      <c r="BH18" s="83"/>
      <c r="BI18" s="15">
        <f t="shared" si="20"/>
        <v>0</v>
      </c>
      <c r="BJ18" s="83"/>
      <c r="BK18" s="83"/>
      <c r="BL18" s="15">
        <f t="shared" si="21"/>
        <v>0</v>
      </c>
      <c r="BM18" s="83"/>
      <c r="BN18" s="83"/>
      <c r="BO18" s="15">
        <f t="shared" si="22"/>
        <v>0</v>
      </c>
      <c r="BP18" s="83"/>
      <c r="BQ18" s="83"/>
      <c r="BR18" s="15">
        <f t="shared" si="23"/>
        <v>0</v>
      </c>
      <c r="BS18" s="83"/>
      <c r="BT18" s="83"/>
      <c r="BU18" s="15">
        <f t="shared" si="24"/>
        <v>0</v>
      </c>
      <c r="BV18" s="200">
        <f t="shared" si="25"/>
        <v>0</v>
      </c>
      <c r="BW18" s="248"/>
      <c r="BX18" s="248"/>
      <c r="BY18" s="248"/>
      <c r="BZ18" s="248"/>
      <c r="CA18" s="248"/>
      <c r="CB18" s="248"/>
      <c r="CC18" s="30"/>
      <c r="CD18" s="30"/>
      <c r="CE18" s="30"/>
      <c r="CF18" s="30"/>
      <c r="CG18" s="30"/>
      <c r="CH18" s="30"/>
      <c r="CI18" s="30"/>
      <c r="CJ18" s="30"/>
      <c r="CK18" s="30"/>
      <c r="CL18" s="30"/>
      <c r="CM18" s="30"/>
      <c r="CN18" s="30"/>
      <c r="CO18" s="30"/>
      <c r="CP18" s="30"/>
      <c r="CQ18" s="15">
        <f t="shared" si="26"/>
        <v>0</v>
      </c>
      <c r="CR18" s="200">
        <f t="shared" si="27"/>
        <v>0</v>
      </c>
      <c r="CS18" s="84"/>
      <c r="CT18" s="85" t="str">
        <f t="shared" si="28"/>
        <v/>
      </c>
      <c r="CU18" s="86" t="str">
        <f t="shared" si="1"/>
        <v/>
      </c>
      <c r="CV18" s="86" t="str">
        <f t="shared" si="29"/>
        <v/>
      </c>
      <c r="CW18" s="198">
        <f t="shared" si="30"/>
        <v>0</v>
      </c>
      <c r="CX18" s="44" t="str">
        <f>IF(ISBLANK('ÁREA MEJORA COMPETENCIAL'!S18),"",IF(CV18="","",SUM(CW18,-CV18)))</f>
        <v/>
      </c>
      <c r="CY18" s="180" t="str">
        <f>IF(ISBLANK('ÁREA MEJORA COMPETENCIAL'!S18),"",IF(CV18="","VER RESULTADOS",(CW18/CV18)))</f>
        <v/>
      </c>
      <c r="CZ18" s="71"/>
    </row>
    <row r="19" spans="1:104" ht="18" customHeight="1" x14ac:dyDescent="0.3">
      <c r="A19" s="270"/>
      <c r="B19" s="269"/>
      <c r="C19" s="243"/>
      <c r="D19" s="244"/>
      <c r="E19" s="28"/>
      <c r="F19" s="30"/>
      <c r="G19" s="354"/>
      <c r="H19" s="355"/>
      <c r="I19" s="225"/>
      <c r="J19" s="225"/>
      <c r="K19" s="354"/>
      <c r="L19" s="355"/>
      <c r="M19" s="239"/>
      <c r="N19" s="239"/>
      <c r="O19" s="239"/>
      <c r="P19" s="239"/>
      <c r="Q19" s="239"/>
      <c r="R19" s="245"/>
      <c r="S19" s="246"/>
      <c r="T19" s="132" t="str">
        <f t="shared" si="2"/>
        <v/>
      </c>
      <c r="U19" s="132">
        <f t="shared" si="3"/>
        <v>0</v>
      </c>
      <c r="V19" s="133" t="str">
        <f t="shared" si="4"/>
        <v/>
      </c>
      <c r="W19" s="133" t="str">
        <f t="shared" si="5"/>
        <v/>
      </c>
      <c r="X19" s="132">
        <f t="shared" si="6"/>
        <v>0</v>
      </c>
      <c r="Y19" s="133" t="str">
        <f t="shared" si="7"/>
        <v/>
      </c>
      <c r="Z19" s="82"/>
      <c r="AA19" s="225"/>
      <c r="AB19" s="225"/>
      <c r="AC19" s="31">
        <f t="shared" si="8"/>
        <v>0</v>
      </c>
      <c r="AD19" s="225"/>
      <c r="AE19" s="225"/>
      <c r="AF19" s="31">
        <f t="shared" si="9"/>
        <v>0</v>
      </c>
      <c r="AG19" s="36"/>
      <c r="AH19" s="36"/>
      <c r="AI19" s="31">
        <f t="shared" si="10"/>
        <v>0</v>
      </c>
      <c r="AJ19" s="36"/>
      <c r="AK19" s="36"/>
      <c r="AL19" s="31">
        <f t="shared" si="11"/>
        <v>0</v>
      </c>
      <c r="AM19" s="36"/>
      <c r="AN19" s="36"/>
      <c r="AO19" s="31">
        <f t="shared" si="12"/>
        <v>0</v>
      </c>
      <c r="AP19" s="199">
        <f t="shared" si="13"/>
        <v>0</v>
      </c>
      <c r="AQ19" s="36"/>
      <c r="AR19" s="36"/>
      <c r="AS19" s="31">
        <f t="shared" si="14"/>
        <v>0</v>
      </c>
      <c r="AT19" s="36"/>
      <c r="AU19" s="36"/>
      <c r="AV19" s="31">
        <f t="shared" si="15"/>
        <v>0</v>
      </c>
      <c r="AW19" s="36"/>
      <c r="AX19" s="36"/>
      <c r="AY19" s="31">
        <f t="shared" si="16"/>
        <v>0</v>
      </c>
      <c r="AZ19" s="36"/>
      <c r="BA19" s="36"/>
      <c r="BB19" s="31">
        <f t="shared" si="17"/>
        <v>0</v>
      </c>
      <c r="BC19" s="36"/>
      <c r="BD19" s="36"/>
      <c r="BE19" s="31">
        <f t="shared" si="18"/>
        <v>0</v>
      </c>
      <c r="BF19" s="200">
        <f t="shared" si="19"/>
        <v>0</v>
      </c>
      <c r="BG19" s="83"/>
      <c r="BH19" s="83"/>
      <c r="BI19" s="15">
        <f t="shared" si="20"/>
        <v>0</v>
      </c>
      <c r="BJ19" s="83"/>
      <c r="BK19" s="83"/>
      <c r="BL19" s="15">
        <f t="shared" si="21"/>
        <v>0</v>
      </c>
      <c r="BM19" s="83"/>
      <c r="BN19" s="83"/>
      <c r="BO19" s="15">
        <f t="shared" si="22"/>
        <v>0</v>
      </c>
      <c r="BP19" s="83"/>
      <c r="BQ19" s="83"/>
      <c r="BR19" s="15">
        <f t="shared" si="23"/>
        <v>0</v>
      </c>
      <c r="BS19" s="83"/>
      <c r="BT19" s="83"/>
      <c r="BU19" s="15">
        <f t="shared" si="24"/>
        <v>0</v>
      </c>
      <c r="BV19" s="200">
        <f t="shared" si="25"/>
        <v>0</v>
      </c>
      <c r="BW19" s="248"/>
      <c r="BX19" s="248"/>
      <c r="BY19" s="248"/>
      <c r="BZ19" s="248"/>
      <c r="CA19" s="248"/>
      <c r="CB19" s="248"/>
      <c r="CC19" s="30"/>
      <c r="CD19" s="30"/>
      <c r="CE19" s="30"/>
      <c r="CF19" s="30"/>
      <c r="CG19" s="30"/>
      <c r="CH19" s="30"/>
      <c r="CI19" s="30"/>
      <c r="CJ19" s="30"/>
      <c r="CK19" s="30"/>
      <c r="CL19" s="30"/>
      <c r="CM19" s="30"/>
      <c r="CN19" s="30"/>
      <c r="CO19" s="30"/>
      <c r="CP19" s="30"/>
      <c r="CQ19" s="15">
        <f t="shared" si="26"/>
        <v>0</v>
      </c>
      <c r="CR19" s="200">
        <f t="shared" si="27"/>
        <v>0</v>
      </c>
      <c r="CS19" s="84"/>
      <c r="CT19" s="85" t="str">
        <f t="shared" si="28"/>
        <v/>
      </c>
      <c r="CU19" s="86" t="str">
        <f t="shared" si="1"/>
        <v/>
      </c>
      <c r="CV19" s="86" t="str">
        <f t="shared" si="29"/>
        <v/>
      </c>
      <c r="CW19" s="198">
        <f t="shared" si="30"/>
        <v>0</v>
      </c>
      <c r="CX19" s="44" t="str">
        <f>IF(ISBLANK('ÁREA MEJORA COMPETENCIAL'!S19),"",IF(CV19="","",SUM(CW19,-CV19)))</f>
        <v/>
      </c>
      <c r="CY19" s="180" t="str">
        <f>IF(ISBLANK('ÁREA MEJORA COMPETENCIAL'!S19),"",IF(CV19="","VER RESULTADOS",(CW19/CV19)))</f>
        <v/>
      </c>
      <c r="CZ19" s="71"/>
    </row>
    <row r="20" spans="1:104" ht="18" customHeight="1" x14ac:dyDescent="0.3">
      <c r="A20" s="270"/>
      <c r="B20" s="269"/>
      <c r="C20" s="243"/>
      <c r="D20" s="244"/>
      <c r="E20" s="28"/>
      <c r="F20" s="30"/>
      <c r="G20" s="354"/>
      <c r="H20" s="355"/>
      <c r="I20" s="225"/>
      <c r="J20" s="225"/>
      <c r="K20" s="354"/>
      <c r="L20" s="355"/>
      <c r="M20" s="239"/>
      <c r="N20" s="239"/>
      <c r="O20" s="239"/>
      <c r="P20" s="239"/>
      <c r="Q20" s="239"/>
      <c r="R20" s="245"/>
      <c r="S20" s="246"/>
      <c r="T20" s="132" t="str">
        <f t="shared" si="2"/>
        <v/>
      </c>
      <c r="U20" s="132">
        <f t="shared" si="3"/>
        <v>0</v>
      </c>
      <c r="V20" s="133" t="str">
        <f t="shared" si="4"/>
        <v/>
      </c>
      <c r="W20" s="133" t="str">
        <f t="shared" si="5"/>
        <v/>
      </c>
      <c r="X20" s="132">
        <f t="shared" si="6"/>
        <v>0</v>
      </c>
      <c r="Y20" s="133" t="str">
        <f t="shared" si="7"/>
        <v/>
      </c>
      <c r="Z20" s="82"/>
      <c r="AA20" s="225"/>
      <c r="AB20" s="225"/>
      <c r="AC20" s="31">
        <f t="shared" si="8"/>
        <v>0</v>
      </c>
      <c r="AD20" s="225"/>
      <c r="AE20" s="225"/>
      <c r="AF20" s="31">
        <f t="shared" si="9"/>
        <v>0</v>
      </c>
      <c r="AG20" s="36"/>
      <c r="AH20" s="36"/>
      <c r="AI20" s="31">
        <f t="shared" si="10"/>
        <v>0</v>
      </c>
      <c r="AJ20" s="36"/>
      <c r="AK20" s="36"/>
      <c r="AL20" s="31">
        <f t="shared" si="11"/>
        <v>0</v>
      </c>
      <c r="AM20" s="36"/>
      <c r="AN20" s="36"/>
      <c r="AO20" s="31">
        <f t="shared" si="12"/>
        <v>0</v>
      </c>
      <c r="AP20" s="199">
        <f t="shared" si="13"/>
        <v>0</v>
      </c>
      <c r="AQ20" s="36"/>
      <c r="AR20" s="36"/>
      <c r="AS20" s="31">
        <f t="shared" si="14"/>
        <v>0</v>
      </c>
      <c r="AT20" s="36"/>
      <c r="AU20" s="36"/>
      <c r="AV20" s="31">
        <f t="shared" si="15"/>
        <v>0</v>
      </c>
      <c r="AW20" s="36"/>
      <c r="AX20" s="36"/>
      <c r="AY20" s="31">
        <f t="shared" si="16"/>
        <v>0</v>
      </c>
      <c r="AZ20" s="36"/>
      <c r="BA20" s="36"/>
      <c r="BB20" s="31">
        <f t="shared" si="17"/>
        <v>0</v>
      </c>
      <c r="BC20" s="36"/>
      <c r="BD20" s="36"/>
      <c r="BE20" s="31">
        <f t="shared" si="18"/>
        <v>0</v>
      </c>
      <c r="BF20" s="200">
        <f t="shared" si="19"/>
        <v>0</v>
      </c>
      <c r="BG20" s="83"/>
      <c r="BH20" s="83"/>
      <c r="BI20" s="15">
        <f t="shared" si="20"/>
        <v>0</v>
      </c>
      <c r="BJ20" s="83"/>
      <c r="BK20" s="83"/>
      <c r="BL20" s="15">
        <f t="shared" si="21"/>
        <v>0</v>
      </c>
      <c r="BM20" s="83"/>
      <c r="BN20" s="83"/>
      <c r="BO20" s="15">
        <f t="shared" si="22"/>
        <v>0</v>
      </c>
      <c r="BP20" s="83"/>
      <c r="BQ20" s="83"/>
      <c r="BR20" s="15">
        <f t="shared" si="23"/>
        <v>0</v>
      </c>
      <c r="BS20" s="83"/>
      <c r="BT20" s="83"/>
      <c r="BU20" s="15">
        <f t="shared" si="24"/>
        <v>0</v>
      </c>
      <c r="BV20" s="200">
        <f t="shared" si="25"/>
        <v>0</v>
      </c>
      <c r="BW20" s="248"/>
      <c r="BX20" s="248"/>
      <c r="BY20" s="248"/>
      <c r="BZ20" s="248"/>
      <c r="CA20" s="248"/>
      <c r="CB20" s="248"/>
      <c r="CC20" s="30"/>
      <c r="CD20" s="30"/>
      <c r="CE20" s="30"/>
      <c r="CF20" s="30"/>
      <c r="CG20" s="30"/>
      <c r="CH20" s="30"/>
      <c r="CI20" s="30"/>
      <c r="CJ20" s="30"/>
      <c r="CK20" s="30"/>
      <c r="CL20" s="30"/>
      <c r="CM20" s="30"/>
      <c r="CN20" s="30"/>
      <c r="CO20" s="30"/>
      <c r="CP20" s="30"/>
      <c r="CQ20" s="15">
        <f t="shared" si="26"/>
        <v>0</v>
      </c>
      <c r="CR20" s="200">
        <f t="shared" si="27"/>
        <v>0</v>
      </c>
      <c r="CS20" s="84"/>
      <c r="CT20" s="85" t="str">
        <f t="shared" si="28"/>
        <v/>
      </c>
      <c r="CU20" s="86" t="str">
        <f t="shared" si="1"/>
        <v/>
      </c>
      <c r="CV20" s="86" t="str">
        <f t="shared" si="29"/>
        <v/>
      </c>
      <c r="CW20" s="198">
        <f t="shared" si="30"/>
        <v>0</v>
      </c>
      <c r="CX20" s="44" t="str">
        <f>IF(ISBLANK('ÁREA MEJORA COMPETENCIAL'!S20),"",IF(CV20="","",SUM(CW20,-CV20)))</f>
        <v/>
      </c>
      <c r="CY20" s="180" t="str">
        <f>IF(ISBLANK('ÁREA MEJORA COMPETENCIAL'!S20),"",IF(CV20="","VER RESULTADOS",(CW20/CV20)))</f>
        <v/>
      </c>
      <c r="CZ20" s="71"/>
    </row>
    <row r="21" spans="1:104" ht="18" customHeight="1" x14ac:dyDescent="0.3">
      <c r="A21" s="270"/>
      <c r="B21" s="269"/>
      <c r="C21" s="243"/>
      <c r="D21" s="244"/>
      <c r="E21" s="28"/>
      <c r="F21" s="30"/>
      <c r="G21" s="354"/>
      <c r="H21" s="355"/>
      <c r="I21" s="225"/>
      <c r="J21" s="225"/>
      <c r="K21" s="354"/>
      <c r="L21" s="355"/>
      <c r="M21" s="239"/>
      <c r="N21" s="239"/>
      <c r="O21" s="239"/>
      <c r="P21" s="239"/>
      <c r="Q21" s="239"/>
      <c r="R21" s="245"/>
      <c r="S21" s="242"/>
      <c r="T21" s="132" t="str">
        <f t="shared" si="2"/>
        <v/>
      </c>
      <c r="U21" s="132">
        <f t="shared" si="3"/>
        <v>0</v>
      </c>
      <c r="V21" s="133" t="str">
        <f t="shared" si="4"/>
        <v/>
      </c>
      <c r="W21" s="133" t="str">
        <f t="shared" si="5"/>
        <v/>
      </c>
      <c r="X21" s="132">
        <f t="shared" si="6"/>
        <v>0</v>
      </c>
      <c r="Y21" s="133" t="str">
        <f t="shared" si="7"/>
        <v/>
      </c>
      <c r="Z21" s="82"/>
      <c r="AA21" s="225"/>
      <c r="AB21" s="225"/>
      <c r="AC21" s="31">
        <f t="shared" si="8"/>
        <v>0</v>
      </c>
      <c r="AD21" s="225"/>
      <c r="AE21" s="225"/>
      <c r="AF21" s="31">
        <f t="shared" si="9"/>
        <v>0</v>
      </c>
      <c r="AG21" s="36"/>
      <c r="AH21" s="36"/>
      <c r="AI21" s="31">
        <f t="shared" si="10"/>
        <v>0</v>
      </c>
      <c r="AJ21" s="36"/>
      <c r="AK21" s="36"/>
      <c r="AL21" s="31">
        <f t="shared" si="11"/>
        <v>0</v>
      </c>
      <c r="AM21" s="36"/>
      <c r="AN21" s="36"/>
      <c r="AO21" s="31">
        <f t="shared" si="12"/>
        <v>0</v>
      </c>
      <c r="AP21" s="199">
        <f t="shared" si="13"/>
        <v>0</v>
      </c>
      <c r="AQ21" s="36"/>
      <c r="AR21" s="36"/>
      <c r="AS21" s="31">
        <f t="shared" si="14"/>
        <v>0</v>
      </c>
      <c r="AT21" s="36"/>
      <c r="AU21" s="36"/>
      <c r="AV21" s="31">
        <f t="shared" si="15"/>
        <v>0</v>
      </c>
      <c r="AW21" s="36"/>
      <c r="AX21" s="36"/>
      <c r="AY21" s="31">
        <f t="shared" si="16"/>
        <v>0</v>
      </c>
      <c r="AZ21" s="36"/>
      <c r="BA21" s="36"/>
      <c r="BB21" s="31">
        <f t="shared" si="17"/>
        <v>0</v>
      </c>
      <c r="BC21" s="36"/>
      <c r="BD21" s="36"/>
      <c r="BE21" s="31">
        <f t="shared" si="18"/>
        <v>0</v>
      </c>
      <c r="BF21" s="200">
        <f t="shared" si="19"/>
        <v>0</v>
      </c>
      <c r="BG21" s="83"/>
      <c r="BH21" s="83"/>
      <c r="BI21" s="15">
        <f t="shared" si="20"/>
        <v>0</v>
      </c>
      <c r="BJ21" s="83"/>
      <c r="BK21" s="83"/>
      <c r="BL21" s="15">
        <f t="shared" si="21"/>
        <v>0</v>
      </c>
      <c r="BM21" s="83"/>
      <c r="BN21" s="83"/>
      <c r="BO21" s="15">
        <f t="shared" si="22"/>
        <v>0</v>
      </c>
      <c r="BP21" s="83"/>
      <c r="BQ21" s="83"/>
      <c r="BR21" s="15">
        <f t="shared" si="23"/>
        <v>0</v>
      </c>
      <c r="BS21" s="83"/>
      <c r="BT21" s="83"/>
      <c r="BU21" s="15">
        <f t="shared" si="24"/>
        <v>0</v>
      </c>
      <c r="BV21" s="200">
        <f t="shared" si="25"/>
        <v>0</v>
      </c>
      <c r="BW21" s="248"/>
      <c r="BX21" s="248"/>
      <c r="BY21" s="248"/>
      <c r="BZ21" s="248"/>
      <c r="CA21" s="248"/>
      <c r="CB21" s="248"/>
      <c r="CC21" s="248"/>
      <c r="CD21" s="248"/>
      <c r="CE21" s="248"/>
      <c r="CF21" s="248"/>
      <c r="CG21" s="248"/>
      <c r="CH21" s="248"/>
      <c r="CI21" s="248"/>
      <c r="CJ21" s="248"/>
      <c r="CK21" s="248"/>
      <c r="CL21" s="248"/>
      <c r="CM21" s="248"/>
      <c r="CN21" s="248"/>
      <c r="CO21" s="248"/>
      <c r="CP21" s="248"/>
      <c r="CQ21" s="15">
        <f t="shared" si="26"/>
        <v>0</v>
      </c>
      <c r="CR21" s="200">
        <f t="shared" si="27"/>
        <v>0</v>
      </c>
      <c r="CS21" s="84"/>
      <c r="CT21" s="85" t="str">
        <f t="shared" si="28"/>
        <v/>
      </c>
      <c r="CU21" s="86" t="str">
        <f t="shared" si="1"/>
        <v/>
      </c>
      <c r="CV21" s="86" t="str">
        <f t="shared" si="29"/>
        <v/>
      </c>
      <c r="CW21" s="198">
        <f t="shared" si="30"/>
        <v>0</v>
      </c>
      <c r="CX21" s="44" t="str">
        <f>IF(ISBLANK('ÁREA MEJORA COMPETENCIAL'!S21),"",IF(CV21="","",SUM(CW21,-CV21)))</f>
        <v/>
      </c>
      <c r="CY21" s="180" t="str">
        <f>IF(ISBLANK('ÁREA MEJORA COMPETENCIAL'!S21),"",IF(CV21="","VER RESULTADOS",(CW21/CV21)))</f>
        <v/>
      </c>
      <c r="CZ21" s="71"/>
    </row>
    <row r="22" spans="1:104" ht="18" customHeight="1" x14ac:dyDescent="0.3">
      <c r="A22" s="270"/>
      <c r="B22" s="269"/>
      <c r="C22" s="243"/>
      <c r="D22" s="244"/>
      <c r="E22" s="28"/>
      <c r="F22" s="30"/>
      <c r="G22" s="354"/>
      <c r="H22" s="355"/>
      <c r="I22" s="225"/>
      <c r="J22" s="225"/>
      <c r="K22" s="354"/>
      <c r="L22" s="355"/>
      <c r="M22" s="239"/>
      <c r="N22" s="239"/>
      <c r="O22" s="239"/>
      <c r="P22" s="239"/>
      <c r="Q22" s="239"/>
      <c r="R22" s="245"/>
      <c r="S22" s="242"/>
      <c r="T22" s="132" t="str">
        <f t="shared" ref="T22:T74" si="31">IF(ISBLANK(S22),"",DATEDIF(M22,S22,"d")/30.39)</f>
        <v/>
      </c>
      <c r="U22" s="132">
        <f t="shared" ref="U22:U74" si="32">(DATEDIF(N22,O22,"D")/30.4167)+(DATEDIF(P22,Q22,"D")/30.4167)</f>
        <v>0</v>
      </c>
      <c r="V22" s="133" t="str">
        <f t="shared" ref="V22:V74" si="33">IF(ISBLANK(M22),"",ROUND(X22,0))</f>
        <v/>
      </c>
      <c r="W22" s="133" t="str">
        <f t="shared" ref="W22:W74" si="34">IF(ISBLANK(M22),"",ROUNDUP(X22,0))</f>
        <v/>
      </c>
      <c r="X22" s="132">
        <f t="shared" ref="X22:X74" si="35">IFERROR(T22-U22,0)</f>
        <v>0</v>
      </c>
      <c r="Y22" s="133" t="str">
        <f t="shared" si="7"/>
        <v/>
      </c>
      <c r="Z22" s="82"/>
      <c r="AA22" s="225"/>
      <c r="AB22" s="225"/>
      <c r="AC22" s="31">
        <f t="shared" si="8"/>
        <v>0</v>
      </c>
      <c r="AD22" s="225"/>
      <c r="AE22" s="225"/>
      <c r="AF22" s="31">
        <f t="shared" si="9"/>
        <v>0</v>
      </c>
      <c r="AG22" s="36"/>
      <c r="AH22" s="36"/>
      <c r="AI22" s="31">
        <f t="shared" si="10"/>
        <v>0</v>
      </c>
      <c r="AJ22" s="36"/>
      <c r="AK22" s="36"/>
      <c r="AL22" s="31">
        <f t="shared" si="11"/>
        <v>0</v>
      </c>
      <c r="AM22" s="36"/>
      <c r="AN22" s="36"/>
      <c r="AO22" s="31">
        <f t="shared" si="12"/>
        <v>0</v>
      </c>
      <c r="AP22" s="199">
        <f t="shared" si="13"/>
        <v>0</v>
      </c>
      <c r="AQ22" s="36"/>
      <c r="AR22" s="36"/>
      <c r="AS22" s="31">
        <f t="shared" si="14"/>
        <v>0</v>
      </c>
      <c r="AT22" s="36"/>
      <c r="AU22" s="36"/>
      <c r="AV22" s="31">
        <f t="shared" si="15"/>
        <v>0</v>
      </c>
      <c r="AW22" s="36"/>
      <c r="AX22" s="36"/>
      <c r="AY22" s="31">
        <f t="shared" si="16"/>
        <v>0</v>
      </c>
      <c r="AZ22" s="36"/>
      <c r="BA22" s="36"/>
      <c r="BB22" s="31">
        <f t="shared" si="17"/>
        <v>0</v>
      </c>
      <c r="BC22" s="36"/>
      <c r="BD22" s="36"/>
      <c r="BE22" s="31">
        <f t="shared" si="18"/>
        <v>0</v>
      </c>
      <c r="BF22" s="200">
        <f t="shared" si="19"/>
        <v>0</v>
      </c>
      <c r="BG22" s="83"/>
      <c r="BH22" s="83"/>
      <c r="BI22" s="15">
        <f t="shared" si="20"/>
        <v>0</v>
      </c>
      <c r="BJ22" s="83"/>
      <c r="BK22" s="83"/>
      <c r="BL22" s="15">
        <f t="shared" si="21"/>
        <v>0</v>
      </c>
      <c r="BM22" s="83"/>
      <c r="BN22" s="83"/>
      <c r="BO22" s="15">
        <f t="shared" si="22"/>
        <v>0</v>
      </c>
      <c r="BP22" s="83"/>
      <c r="BQ22" s="83"/>
      <c r="BR22" s="15">
        <f t="shared" si="23"/>
        <v>0</v>
      </c>
      <c r="BS22" s="83"/>
      <c r="BT22" s="83"/>
      <c r="BU22" s="15">
        <f t="shared" si="24"/>
        <v>0</v>
      </c>
      <c r="BV22" s="200">
        <f t="shared" si="25"/>
        <v>0</v>
      </c>
      <c r="BW22" s="248"/>
      <c r="BX22" s="248"/>
      <c r="BY22" s="248"/>
      <c r="BZ22" s="248"/>
      <c r="CA22" s="248"/>
      <c r="CB22" s="248"/>
      <c r="CC22" s="248"/>
      <c r="CD22" s="248"/>
      <c r="CE22" s="248"/>
      <c r="CF22" s="248"/>
      <c r="CG22" s="248"/>
      <c r="CH22" s="248"/>
      <c r="CI22" s="248"/>
      <c r="CJ22" s="248"/>
      <c r="CK22" s="248"/>
      <c r="CL22" s="248"/>
      <c r="CM22" s="248"/>
      <c r="CN22" s="248"/>
      <c r="CO22" s="248"/>
      <c r="CP22" s="248"/>
      <c r="CQ22" s="15">
        <f t="shared" si="26"/>
        <v>0</v>
      </c>
      <c r="CR22" s="200">
        <f t="shared" si="27"/>
        <v>0</v>
      </c>
      <c r="CS22" s="84"/>
      <c r="CT22" s="85" t="str">
        <f t="shared" si="28"/>
        <v/>
      </c>
      <c r="CU22" s="86" t="str">
        <f t="shared" si="1"/>
        <v/>
      </c>
      <c r="CV22" s="86" t="str">
        <f t="shared" si="29"/>
        <v/>
      </c>
      <c r="CW22" s="198">
        <f t="shared" si="30"/>
        <v>0</v>
      </c>
      <c r="CX22" s="44" t="str">
        <f>IF(ISBLANK('ÁREA MEJORA COMPETENCIAL'!S22),"",IF(CV22="","",SUM(CW22,-CV22)))</f>
        <v/>
      </c>
      <c r="CY22" s="180" t="str">
        <f>IF(ISBLANK('ÁREA MEJORA COMPETENCIAL'!S22),"",IF(CV22="","VER RESULTADOS",(CW22/CV22)))</f>
        <v/>
      </c>
      <c r="CZ22" s="71"/>
    </row>
    <row r="23" spans="1:104" ht="18" customHeight="1" x14ac:dyDescent="0.3">
      <c r="A23" s="270"/>
      <c r="B23" s="269"/>
      <c r="C23" s="243"/>
      <c r="D23" s="244"/>
      <c r="E23" s="28"/>
      <c r="F23" s="30"/>
      <c r="G23" s="354"/>
      <c r="H23" s="355"/>
      <c r="I23" s="225"/>
      <c r="J23" s="225"/>
      <c r="K23" s="354"/>
      <c r="L23" s="355"/>
      <c r="M23" s="239"/>
      <c r="N23" s="239"/>
      <c r="O23" s="239"/>
      <c r="P23" s="239"/>
      <c r="Q23" s="239"/>
      <c r="R23" s="245"/>
      <c r="S23" s="242"/>
      <c r="T23" s="132" t="str">
        <f t="shared" si="31"/>
        <v/>
      </c>
      <c r="U23" s="132">
        <f t="shared" si="32"/>
        <v>0</v>
      </c>
      <c r="V23" s="133" t="str">
        <f t="shared" si="33"/>
        <v/>
      </c>
      <c r="W23" s="133" t="str">
        <f t="shared" si="34"/>
        <v/>
      </c>
      <c r="X23" s="132">
        <f t="shared" si="35"/>
        <v>0</v>
      </c>
      <c r="Y23" s="133" t="str">
        <f t="shared" si="7"/>
        <v/>
      </c>
      <c r="Z23" s="82"/>
      <c r="AA23" s="225"/>
      <c r="AB23" s="225"/>
      <c r="AC23" s="31">
        <f t="shared" si="8"/>
        <v>0</v>
      </c>
      <c r="AD23" s="225"/>
      <c r="AE23" s="225"/>
      <c r="AF23" s="31">
        <f t="shared" si="9"/>
        <v>0</v>
      </c>
      <c r="AG23" s="36"/>
      <c r="AH23" s="36"/>
      <c r="AI23" s="31">
        <f t="shared" si="10"/>
        <v>0</v>
      </c>
      <c r="AJ23" s="36"/>
      <c r="AK23" s="36"/>
      <c r="AL23" s="31">
        <f t="shared" si="11"/>
        <v>0</v>
      </c>
      <c r="AM23" s="36"/>
      <c r="AN23" s="36"/>
      <c r="AO23" s="31">
        <f t="shared" si="12"/>
        <v>0</v>
      </c>
      <c r="AP23" s="199">
        <f t="shared" si="13"/>
        <v>0</v>
      </c>
      <c r="AQ23" s="36"/>
      <c r="AR23" s="36"/>
      <c r="AS23" s="31">
        <f t="shared" si="14"/>
        <v>0</v>
      </c>
      <c r="AT23" s="36"/>
      <c r="AU23" s="36"/>
      <c r="AV23" s="31">
        <f t="shared" si="15"/>
        <v>0</v>
      </c>
      <c r="AW23" s="36"/>
      <c r="AX23" s="36"/>
      <c r="AY23" s="31">
        <f t="shared" si="16"/>
        <v>0</v>
      </c>
      <c r="AZ23" s="36"/>
      <c r="BA23" s="36"/>
      <c r="BB23" s="31">
        <f t="shared" si="17"/>
        <v>0</v>
      </c>
      <c r="BC23" s="36"/>
      <c r="BD23" s="36"/>
      <c r="BE23" s="31">
        <f t="shared" si="18"/>
        <v>0</v>
      </c>
      <c r="BF23" s="200">
        <f t="shared" si="19"/>
        <v>0</v>
      </c>
      <c r="BG23" s="83"/>
      <c r="BH23" s="83"/>
      <c r="BI23" s="15">
        <f t="shared" si="20"/>
        <v>0</v>
      </c>
      <c r="BJ23" s="83"/>
      <c r="BK23" s="83"/>
      <c r="BL23" s="15">
        <f t="shared" si="21"/>
        <v>0</v>
      </c>
      <c r="BM23" s="83"/>
      <c r="BN23" s="83"/>
      <c r="BO23" s="15">
        <f t="shared" si="22"/>
        <v>0</v>
      </c>
      <c r="BP23" s="83"/>
      <c r="BQ23" s="83"/>
      <c r="BR23" s="15">
        <f t="shared" si="23"/>
        <v>0</v>
      </c>
      <c r="BS23" s="83"/>
      <c r="BT23" s="83"/>
      <c r="BU23" s="15">
        <f t="shared" si="24"/>
        <v>0</v>
      </c>
      <c r="BV23" s="200">
        <f t="shared" si="25"/>
        <v>0</v>
      </c>
      <c r="BW23" s="248"/>
      <c r="BX23" s="248"/>
      <c r="BY23" s="248"/>
      <c r="BZ23" s="248"/>
      <c r="CA23" s="248"/>
      <c r="CB23" s="248"/>
      <c r="CC23" s="248"/>
      <c r="CD23" s="248"/>
      <c r="CE23" s="248"/>
      <c r="CF23" s="248"/>
      <c r="CG23" s="248"/>
      <c r="CH23" s="248"/>
      <c r="CI23" s="248"/>
      <c r="CJ23" s="248"/>
      <c r="CK23" s="248"/>
      <c r="CL23" s="248"/>
      <c r="CM23" s="248"/>
      <c r="CN23" s="248"/>
      <c r="CO23" s="248"/>
      <c r="CP23" s="248"/>
      <c r="CQ23" s="15">
        <f t="shared" si="26"/>
        <v>0</v>
      </c>
      <c r="CR23" s="200">
        <f t="shared" si="27"/>
        <v>0</v>
      </c>
      <c r="CS23" s="84"/>
      <c r="CT23" s="85" t="str">
        <f t="shared" si="28"/>
        <v/>
      </c>
      <c r="CU23" s="86" t="str">
        <f t="shared" si="1"/>
        <v/>
      </c>
      <c r="CV23" s="86" t="str">
        <f t="shared" si="29"/>
        <v/>
      </c>
      <c r="CW23" s="198">
        <f t="shared" si="30"/>
        <v>0</v>
      </c>
      <c r="CX23" s="44" t="str">
        <f>IF(ISBLANK('ÁREA MEJORA COMPETENCIAL'!S23),"",IF(CV23="","",SUM(CW23,-CV23)))</f>
        <v/>
      </c>
      <c r="CY23" s="180" t="str">
        <f>IF(ISBLANK('ÁREA MEJORA COMPETENCIAL'!S23),"",IF(CV23="","VER RESULTADOS",(CW23/CV23)))</f>
        <v/>
      </c>
      <c r="CZ23" s="71"/>
    </row>
    <row r="24" spans="1:104" ht="18" customHeight="1" x14ac:dyDescent="0.3">
      <c r="A24" s="270"/>
      <c r="B24" s="269"/>
      <c r="C24" s="243"/>
      <c r="D24" s="244"/>
      <c r="E24" s="28"/>
      <c r="F24" s="30"/>
      <c r="G24" s="354"/>
      <c r="H24" s="355"/>
      <c r="I24" s="225"/>
      <c r="J24" s="225"/>
      <c r="K24" s="354"/>
      <c r="L24" s="355"/>
      <c r="M24" s="239"/>
      <c r="N24" s="239"/>
      <c r="O24" s="239"/>
      <c r="P24" s="239"/>
      <c r="Q24" s="239"/>
      <c r="R24" s="245"/>
      <c r="S24" s="242"/>
      <c r="T24" s="132" t="str">
        <f t="shared" si="31"/>
        <v/>
      </c>
      <c r="U24" s="132">
        <f t="shared" si="32"/>
        <v>0</v>
      </c>
      <c r="V24" s="133" t="str">
        <f t="shared" si="33"/>
        <v/>
      </c>
      <c r="W24" s="133" t="str">
        <f t="shared" si="34"/>
        <v/>
      </c>
      <c r="X24" s="132">
        <f t="shared" si="35"/>
        <v>0</v>
      </c>
      <c r="Y24" s="133" t="str">
        <f t="shared" si="7"/>
        <v/>
      </c>
      <c r="Z24" s="82"/>
      <c r="AA24" s="225"/>
      <c r="AB24" s="225"/>
      <c r="AC24" s="31">
        <f t="shared" si="8"/>
        <v>0</v>
      </c>
      <c r="AD24" s="225"/>
      <c r="AE24" s="225"/>
      <c r="AF24" s="31">
        <f t="shared" si="9"/>
        <v>0</v>
      </c>
      <c r="AG24" s="36"/>
      <c r="AH24" s="36"/>
      <c r="AI24" s="31">
        <f t="shared" si="10"/>
        <v>0</v>
      </c>
      <c r="AJ24" s="36"/>
      <c r="AK24" s="36"/>
      <c r="AL24" s="31">
        <f t="shared" si="11"/>
        <v>0</v>
      </c>
      <c r="AM24" s="36"/>
      <c r="AN24" s="36"/>
      <c r="AO24" s="31">
        <f t="shared" si="12"/>
        <v>0</v>
      </c>
      <c r="AP24" s="199">
        <f t="shared" si="13"/>
        <v>0</v>
      </c>
      <c r="AQ24" s="36"/>
      <c r="AR24" s="36"/>
      <c r="AS24" s="31">
        <f t="shared" si="14"/>
        <v>0</v>
      </c>
      <c r="AT24" s="36"/>
      <c r="AU24" s="36"/>
      <c r="AV24" s="31">
        <f t="shared" si="15"/>
        <v>0</v>
      </c>
      <c r="AW24" s="36"/>
      <c r="AX24" s="36"/>
      <c r="AY24" s="31">
        <f t="shared" si="16"/>
        <v>0</v>
      </c>
      <c r="AZ24" s="36"/>
      <c r="BA24" s="36"/>
      <c r="BB24" s="31">
        <f t="shared" si="17"/>
        <v>0</v>
      </c>
      <c r="BC24" s="36"/>
      <c r="BD24" s="36"/>
      <c r="BE24" s="31">
        <f t="shared" si="18"/>
        <v>0</v>
      </c>
      <c r="BF24" s="200">
        <f t="shared" si="19"/>
        <v>0</v>
      </c>
      <c r="BG24" s="83"/>
      <c r="BH24" s="83"/>
      <c r="BI24" s="15">
        <f t="shared" si="20"/>
        <v>0</v>
      </c>
      <c r="BJ24" s="83"/>
      <c r="BK24" s="83"/>
      <c r="BL24" s="15">
        <f t="shared" si="21"/>
        <v>0</v>
      </c>
      <c r="BM24" s="83"/>
      <c r="BN24" s="83"/>
      <c r="BO24" s="15">
        <f t="shared" si="22"/>
        <v>0</v>
      </c>
      <c r="BP24" s="83"/>
      <c r="BQ24" s="83"/>
      <c r="BR24" s="15">
        <f t="shared" si="23"/>
        <v>0</v>
      </c>
      <c r="BS24" s="83"/>
      <c r="BT24" s="83"/>
      <c r="BU24" s="15">
        <f t="shared" si="24"/>
        <v>0</v>
      </c>
      <c r="BV24" s="200">
        <f t="shared" si="25"/>
        <v>0</v>
      </c>
      <c r="BW24" s="248"/>
      <c r="BX24" s="248"/>
      <c r="BY24" s="248"/>
      <c r="BZ24" s="248"/>
      <c r="CA24" s="248"/>
      <c r="CB24" s="248"/>
      <c r="CC24" s="248"/>
      <c r="CD24" s="248"/>
      <c r="CE24" s="248"/>
      <c r="CF24" s="248"/>
      <c r="CG24" s="248"/>
      <c r="CH24" s="248"/>
      <c r="CI24" s="248"/>
      <c r="CJ24" s="248"/>
      <c r="CK24" s="248"/>
      <c r="CL24" s="248"/>
      <c r="CM24" s="248"/>
      <c r="CN24" s="248"/>
      <c r="CO24" s="248"/>
      <c r="CP24" s="248"/>
      <c r="CQ24" s="15">
        <f t="shared" si="26"/>
        <v>0</v>
      </c>
      <c r="CR24" s="200">
        <f t="shared" si="27"/>
        <v>0</v>
      </c>
      <c r="CS24" s="84"/>
      <c r="CT24" s="85" t="str">
        <f t="shared" si="28"/>
        <v/>
      </c>
      <c r="CU24" s="86" t="str">
        <f t="shared" si="1"/>
        <v/>
      </c>
      <c r="CV24" s="86" t="str">
        <f t="shared" si="29"/>
        <v/>
      </c>
      <c r="CW24" s="198">
        <f t="shared" si="30"/>
        <v>0</v>
      </c>
      <c r="CX24" s="44" t="str">
        <f>IF(ISBLANK('ÁREA MEJORA COMPETENCIAL'!S24),"",IF(CV24="","",SUM(CW24,-CV24)))</f>
        <v/>
      </c>
      <c r="CY24" s="180" t="str">
        <f>IF(ISBLANK('ÁREA MEJORA COMPETENCIAL'!S24),"",IF(CV24="","VER RESULTADOS",(CW24/CV24)))</f>
        <v/>
      </c>
      <c r="CZ24" s="71"/>
    </row>
    <row r="25" spans="1:104" ht="18" customHeight="1" x14ac:dyDescent="0.3">
      <c r="A25" s="270"/>
      <c r="B25" s="269"/>
      <c r="C25" s="243"/>
      <c r="D25" s="244"/>
      <c r="E25" s="28"/>
      <c r="F25" s="30"/>
      <c r="G25" s="354"/>
      <c r="H25" s="355"/>
      <c r="I25" s="225"/>
      <c r="J25" s="225"/>
      <c r="K25" s="354"/>
      <c r="L25" s="355"/>
      <c r="M25" s="239"/>
      <c r="N25" s="239"/>
      <c r="O25" s="239"/>
      <c r="P25" s="239"/>
      <c r="Q25" s="239"/>
      <c r="R25" s="245"/>
      <c r="S25" s="242"/>
      <c r="T25" s="132" t="str">
        <f t="shared" si="31"/>
        <v/>
      </c>
      <c r="U25" s="132">
        <f t="shared" si="32"/>
        <v>0</v>
      </c>
      <c r="V25" s="133" t="str">
        <f t="shared" si="33"/>
        <v/>
      </c>
      <c r="W25" s="133" t="str">
        <f t="shared" si="34"/>
        <v/>
      </c>
      <c r="X25" s="132">
        <f t="shared" si="35"/>
        <v>0</v>
      </c>
      <c r="Y25" s="133" t="str">
        <f t="shared" si="7"/>
        <v/>
      </c>
      <c r="Z25" s="82"/>
      <c r="AA25" s="225"/>
      <c r="AB25" s="225"/>
      <c r="AC25" s="31">
        <f t="shared" si="8"/>
        <v>0</v>
      </c>
      <c r="AD25" s="225"/>
      <c r="AE25" s="225"/>
      <c r="AF25" s="31">
        <f t="shared" si="9"/>
        <v>0</v>
      </c>
      <c r="AG25" s="36"/>
      <c r="AH25" s="36"/>
      <c r="AI25" s="31">
        <f t="shared" si="10"/>
        <v>0</v>
      </c>
      <c r="AJ25" s="36"/>
      <c r="AK25" s="36"/>
      <c r="AL25" s="31">
        <f t="shared" si="11"/>
        <v>0</v>
      </c>
      <c r="AM25" s="36"/>
      <c r="AN25" s="36"/>
      <c r="AO25" s="31">
        <f t="shared" si="12"/>
        <v>0</v>
      </c>
      <c r="AP25" s="199">
        <f t="shared" si="13"/>
        <v>0</v>
      </c>
      <c r="AQ25" s="36"/>
      <c r="AR25" s="36"/>
      <c r="AS25" s="31">
        <f t="shared" si="14"/>
        <v>0</v>
      </c>
      <c r="AT25" s="36"/>
      <c r="AU25" s="36"/>
      <c r="AV25" s="31">
        <f t="shared" si="15"/>
        <v>0</v>
      </c>
      <c r="AW25" s="36"/>
      <c r="AX25" s="36"/>
      <c r="AY25" s="31">
        <f t="shared" si="16"/>
        <v>0</v>
      </c>
      <c r="AZ25" s="36"/>
      <c r="BA25" s="36"/>
      <c r="BB25" s="31">
        <f t="shared" si="17"/>
        <v>0</v>
      </c>
      <c r="BC25" s="36"/>
      <c r="BD25" s="36"/>
      <c r="BE25" s="31">
        <f t="shared" si="18"/>
        <v>0</v>
      </c>
      <c r="BF25" s="200">
        <f t="shared" si="19"/>
        <v>0</v>
      </c>
      <c r="BG25" s="83"/>
      <c r="BH25" s="83"/>
      <c r="BI25" s="15">
        <f t="shared" si="20"/>
        <v>0</v>
      </c>
      <c r="BJ25" s="83"/>
      <c r="BK25" s="83"/>
      <c r="BL25" s="15">
        <f t="shared" si="21"/>
        <v>0</v>
      </c>
      <c r="BM25" s="83"/>
      <c r="BN25" s="83"/>
      <c r="BO25" s="15">
        <f t="shared" si="22"/>
        <v>0</v>
      </c>
      <c r="BP25" s="83"/>
      <c r="BQ25" s="83"/>
      <c r="BR25" s="15">
        <f t="shared" si="23"/>
        <v>0</v>
      </c>
      <c r="BS25" s="83"/>
      <c r="BT25" s="83"/>
      <c r="BU25" s="15">
        <f t="shared" si="24"/>
        <v>0</v>
      </c>
      <c r="BV25" s="200">
        <f t="shared" si="25"/>
        <v>0</v>
      </c>
      <c r="BW25" s="30"/>
      <c r="BX25" s="30"/>
      <c r="BY25" s="30"/>
      <c r="BZ25" s="30"/>
      <c r="CA25" s="30"/>
      <c r="CB25" s="30"/>
      <c r="CC25" s="30"/>
      <c r="CD25" s="30"/>
      <c r="CE25" s="30"/>
      <c r="CF25" s="30"/>
      <c r="CG25" s="30"/>
      <c r="CH25" s="30"/>
      <c r="CI25" s="30"/>
      <c r="CJ25" s="30"/>
      <c r="CK25" s="30"/>
      <c r="CL25" s="30"/>
      <c r="CM25" s="30"/>
      <c r="CN25" s="30"/>
      <c r="CO25" s="30"/>
      <c r="CP25" s="30"/>
      <c r="CQ25" s="15">
        <f t="shared" si="26"/>
        <v>0</v>
      </c>
      <c r="CR25" s="200">
        <f t="shared" si="27"/>
        <v>0</v>
      </c>
      <c r="CS25" s="84"/>
      <c r="CT25" s="85" t="str">
        <f t="shared" si="28"/>
        <v/>
      </c>
      <c r="CU25" s="86" t="str">
        <f t="shared" si="1"/>
        <v/>
      </c>
      <c r="CV25" s="86" t="str">
        <f t="shared" si="29"/>
        <v/>
      </c>
      <c r="CW25" s="198">
        <f t="shared" si="30"/>
        <v>0</v>
      </c>
      <c r="CX25" s="44" t="str">
        <f>IF(ISBLANK('ÁREA MEJORA COMPETENCIAL'!S25),"",IF(CV25="","",SUM(CW25,-CV25)))</f>
        <v/>
      </c>
      <c r="CY25" s="180" t="str">
        <f>IF(ISBLANK('ÁREA MEJORA COMPETENCIAL'!S25),"",IF(CV25="","VER RESULTADOS",(CW25/CV25)))</f>
        <v/>
      </c>
      <c r="CZ25" s="71"/>
    </row>
    <row r="26" spans="1:104" ht="18" customHeight="1" x14ac:dyDescent="0.3">
      <c r="A26" s="270"/>
      <c r="B26" s="269"/>
      <c r="C26" s="243"/>
      <c r="D26" s="244"/>
      <c r="E26" s="28"/>
      <c r="F26" s="30"/>
      <c r="G26" s="354"/>
      <c r="H26" s="355"/>
      <c r="I26" s="225"/>
      <c r="J26" s="225"/>
      <c r="K26" s="354"/>
      <c r="L26" s="355"/>
      <c r="M26" s="239"/>
      <c r="N26" s="239"/>
      <c r="O26" s="239"/>
      <c r="P26" s="239"/>
      <c r="Q26" s="239"/>
      <c r="R26" s="245"/>
      <c r="S26" s="242"/>
      <c r="T26" s="132" t="str">
        <f t="shared" si="31"/>
        <v/>
      </c>
      <c r="U26" s="132">
        <f t="shared" si="32"/>
        <v>0</v>
      </c>
      <c r="V26" s="133" t="str">
        <f t="shared" si="33"/>
        <v/>
      </c>
      <c r="W26" s="133" t="str">
        <f t="shared" si="34"/>
        <v/>
      </c>
      <c r="X26" s="132">
        <f t="shared" si="35"/>
        <v>0</v>
      </c>
      <c r="Y26" s="133" t="str">
        <f t="shared" si="7"/>
        <v/>
      </c>
      <c r="Z26" s="82"/>
      <c r="AA26" s="225"/>
      <c r="AB26" s="225"/>
      <c r="AC26" s="31">
        <f t="shared" si="8"/>
        <v>0</v>
      </c>
      <c r="AD26" s="225"/>
      <c r="AE26" s="225"/>
      <c r="AF26" s="31">
        <f t="shared" si="9"/>
        <v>0</v>
      </c>
      <c r="AG26" s="36"/>
      <c r="AH26" s="36"/>
      <c r="AI26" s="31">
        <f t="shared" si="10"/>
        <v>0</v>
      </c>
      <c r="AJ26" s="36"/>
      <c r="AK26" s="36"/>
      <c r="AL26" s="31">
        <f t="shared" si="11"/>
        <v>0</v>
      </c>
      <c r="AM26" s="36"/>
      <c r="AN26" s="36"/>
      <c r="AO26" s="31">
        <f t="shared" si="12"/>
        <v>0</v>
      </c>
      <c r="AP26" s="199">
        <f t="shared" si="13"/>
        <v>0</v>
      </c>
      <c r="AQ26" s="36"/>
      <c r="AR26" s="36"/>
      <c r="AS26" s="31">
        <f t="shared" si="14"/>
        <v>0</v>
      </c>
      <c r="AT26" s="36"/>
      <c r="AU26" s="36"/>
      <c r="AV26" s="31">
        <f t="shared" si="15"/>
        <v>0</v>
      </c>
      <c r="AW26" s="36"/>
      <c r="AX26" s="36"/>
      <c r="AY26" s="31">
        <f t="shared" si="16"/>
        <v>0</v>
      </c>
      <c r="AZ26" s="36"/>
      <c r="BA26" s="36"/>
      <c r="BB26" s="31">
        <f t="shared" si="17"/>
        <v>0</v>
      </c>
      <c r="BC26" s="36"/>
      <c r="BD26" s="36"/>
      <c r="BE26" s="31">
        <f t="shared" si="18"/>
        <v>0</v>
      </c>
      <c r="BF26" s="200">
        <f t="shared" si="19"/>
        <v>0</v>
      </c>
      <c r="BG26" s="83"/>
      <c r="BH26" s="83"/>
      <c r="BI26" s="15">
        <f t="shared" si="20"/>
        <v>0</v>
      </c>
      <c r="BJ26" s="83"/>
      <c r="BK26" s="83"/>
      <c r="BL26" s="15">
        <f t="shared" si="21"/>
        <v>0</v>
      </c>
      <c r="BM26" s="83"/>
      <c r="BN26" s="83"/>
      <c r="BO26" s="15">
        <f t="shared" si="22"/>
        <v>0</v>
      </c>
      <c r="BP26" s="83"/>
      <c r="BQ26" s="83"/>
      <c r="BR26" s="15">
        <f t="shared" si="23"/>
        <v>0</v>
      </c>
      <c r="BS26" s="83"/>
      <c r="BT26" s="83"/>
      <c r="BU26" s="15">
        <f t="shared" si="24"/>
        <v>0</v>
      </c>
      <c r="BV26" s="200">
        <f t="shared" si="25"/>
        <v>0</v>
      </c>
      <c r="BW26" s="30"/>
      <c r="BX26" s="30"/>
      <c r="BY26" s="30"/>
      <c r="BZ26" s="30"/>
      <c r="CA26" s="30"/>
      <c r="CB26" s="30"/>
      <c r="CC26" s="30"/>
      <c r="CD26" s="30"/>
      <c r="CE26" s="30"/>
      <c r="CF26" s="30"/>
      <c r="CG26" s="30"/>
      <c r="CH26" s="30"/>
      <c r="CI26" s="30"/>
      <c r="CJ26" s="30"/>
      <c r="CK26" s="30"/>
      <c r="CL26" s="30"/>
      <c r="CM26" s="30"/>
      <c r="CN26" s="30"/>
      <c r="CO26" s="30"/>
      <c r="CP26" s="30"/>
      <c r="CQ26" s="15">
        <f t="shared" si="26"/>
        <v>0</v>
      </c>
      <c r="CR26" s="200">
        <f t="shared" si="27"/>
        <v>0</v>
      </c>
      <c r="CS26" s="84"/>
      <c r="CT26" s="85" t="str">
        <f t="shared" si="28"/>
        <v/>
      </c>
      <c r="CU26" s="86" t="str">
        <f t="shared" si="1"/>
        <v/>
      </c>
      <c r="CV26" s="86" t="str">
        <f t="shared" si="29"/>
        <v/>
      </c>
      <c r="CW26" s="198">
        <f t="shared" si="30"/>
        <v>0</v>
      </c>
      <c r="CX26" s="44" t="str">
        <f>IF(ISBLANK('ÁREA MEJORA COMPETENCIAL'!S26),"",IF(CV26="","",SUM(CW26,-CV26)))</f>
        <v/>
      </c>
      <c r="CY26" s="180" t="str">
        <f>IF(ISBLANK('ÁREA MEJORA COMPETENCIAL'!S26),"",IF(CV26="","VER RESULTADOS",(CW26/CV26)))</f>
        <v/>
      </c>
      <c r="CZ26" s="71"/>
    </row>
    <row r="27" spans="1:104" ht="18" customHeight="1" x14ac:dyDescent="0.3">
      <c r="A27" s="270"/>
      <c r="B27" s="269"/>
      <c r="C27" s="243"/>
      <c r="D27" s="244"/>
      <c r="E27" s="28"/>
      <c r="F27" s="30"/>
      <c r="G27" s="354"/>
      <c r="H27" s="355"/>
      <c r="I27" s="225"/>
      <c r="J27" s="225"/>
      <c r="K27" s="354"/>
      <c r="L27" s="355"/>
      <c r="M27" s="239"/>
      <c r="N27" s="239"/>
      <c r="O27" s="239"/>
      <c r="P27" s="239"/>
      <c r="Q27" s="239"/>
      <c r="R27" s="245"/>
      <c r="S27" s="242"/>
      <c r="T27" s="132" t="str">
        <f t="shared" si="31"/>
        <v/>
      </c>
      <c r="U27" s="132">
        <f t="shared" si="32"/>
        <v>0</v>
      </c>
      <c r="V27" s="133" t="str">
        <f t="shared" si="33"/>
        <v/>
      </c>
      <c r="W27" s="133" t="str">
        <f t="shared" si="34"/>
        <v/>
      </c>
      <c r="X27" s="132">
        <f t="shared" si="35"/>
        <v>0</v>
      </c>
      <c r="Y27" s="133" t="str">
        <f t="shared" si="7"/>
        <v/>
      </c>
      <c r="Z27" s="82"/>
      <c r="AA27" s="225"/>
      <c r="AB27" s="225"/>
      <c r="AC27" s="31">
        <f t="shared" si="8"/>
        <v>0</v>
      </c>
      <c r="AD27" s="225"/>
      <c r="AE27" s="225"/>
      <c r="AF27" s="31">
        <f t="shared" si="9"/>
        <v>0</v>
      </c>
      <c r="AG27" s="36"/>
      <c r="AH27" s="36"/>
      <c r="AI27" s="31">
        <f t="shared" si="10"/>
        <v>0</v>
      </c>
      <c r="AJ27" s="36"/>
      <c r="AK27" s="36"/>
      <c r="AL27" s="31">
        <f t="shared" si="11"/>
        <v>0</v>
      </c>
      <c r="AM27" s="36"/>
      <c r="AN27" s="36"/>
      <c r="AO27" s="31">
        <f t="shared" si="12"/>
        <v>0</v>
      </c>
      <c r="AP27" s="199">
        <f t="shared" si="13"/>
        <v>0</v>
      </c>
      <c r="AQ27" s="36"/>
      <c r="AR27" s="36"/>
      <c r="AS27" s="31">
        <f t="shared" si="14"/>
        <v>0</v>
      </c>
      <c r="AT27" s="36"/>
      <c r="AU27" s="36"/>
      <c r="AV27" s="31">
        <f t="shared" si="15"/>
        <v>0</v>
      </c>
      <c r="AW27" s="36"/>
      <c r="AX27" s="36"/>
      <c r="AY27" s="31">
        <f t="shared" si="16"/>
        <v>0</v>
      </c>
      <c r="AZ27" s="36"/>
      <c r="BA27" s="36"/>
      <c r="BB27" s="31">
        <f t="shared" si="17"/>
        <v>0</v>
      </c>
      <c r="BC27" s="36"/>
      <c r="BD27" s="36"/>
      <c r="BE27" s="31">
        <f t="shared" si="18"/>
        <v>0</v>
      </c>
      <c r="BF27" s="200">
        <f t="shared" si="19"/>
        <v>0</v>
      </c>
      <c r="BG27" s="83"/>
      <c r="BH27" s="83"/>
      <c r="BI27" s="15">
        <f t="shared" si="20"/>
        <v>0</v>
      </c>
      <c r="BJ27" s="83"/>
      <c r="BK27" s="83"/>
      <c r="BL27" s="15">
        <f t="shared" si="21"/>
        <v>0</v>
      </c>
      <c r="BM27" s="83"/>
      <c r="BN27" s="83"/>
      <c r="BO27" s="15">
        <f t="shared" si="22"/>
        <v>0</v>
      </c>
      <c r="BP27" s="83"/>
      <c r="BQ27" s="83"/>
      <c r="BR27" s="15">
        <f t="shared" si="23"/>
        <v>0</v>
      </c>
      <c r="BS27" s="83"/>
      <c r="BT27" s="83"/>
      <c r="BU27" s="15">
        <f t="shared" si="24"/>
        <v>0</v>
      </c>
      <c r="BV27" s="200">
        <f t="shared" si="25"/>
        <v>0</v>
      </c>
      <c r="BW27" s="30"/>
      <c r="BX27" s="30"/>
      <c r="BY27" s="30"/>
      <c r="BZ27" s="30"/>
      <c r="CA27" s="30"/>
      <c r="CB27" s="30"/>
      <c r="CC27" s="30"/>
      <c r="CD27" s="30"/>
      <c r="CE27" s="30"/>
      <c r="CF27" s="30"/>
      <c r="CG27" s="30"/>
      <c r="CH27" s="30"/>
      <c r="CI27" s="30"/>
      <c r="CJ27" s="30"/>
      <c r="CK27" s="30"/>
      <c r="CL27" s="30"/>
      <c r="CM27" s="30"/>
      <c r="CN27" s="30"/>
      <c r="CO27" s="30"/>
      <c r="CP27" s="30"/>
      <c r="CQ27" s="15">
        <f t="shared" si="26"/>
        <v>0</v>
      </c>
      <c r="CR27" s="200">
        <f t="shared" si="27"/>
        <v>0</v>
      </c>
      <c r="CS27" s="84"/>
      <c r="CT27" s="85" t="str">
        <f t="shared" si="28"/>
        <v/>
      </c>
      <c r="CU27" s="86" t="str">
        <f t="shared" si="1"/>
        <v/>
      </c>
      <c r="CV27" s="86" t="str">
        <f t="shared" si="29"/>
        <v/>
      </c>
      <c r="CW27" s="198">
        <f t="shared" si="30"/>
        <v>0</v>
      </c>
      <c r="CX27" s="44" t="str">
        <f>IF(ISBLANK('ÁREA MEJORA COMPETENCIAL'!S27),"",IF(CV27="","",SUM(CW27,-CV27)))</f>
        <v/>
      </c>
      <c r="CY27" s="180" t="str">
        <f>IF(ISBLANK('ÁREA MEJORA COMPETENCIAL'!S27),"",IF(CV27="","VER RESULTADOS",(CW27/CV27)))</f>
        <v/>
      </c>
      <c r="CZ27" s="71"/>
    </row>
    <row r="28" spans="1:104" ht="18" customHeight="1" x14ac:dyDescent="0.3">
      <c r="A28" s="270"/>
      <c r="B28" s="269"/>
      <c r="C28" s="243"/>
      <c r="D28" s="244"/>
      <c r="E28" s="28"/>
      <c r="F28" s="30"/>
      <c r="G28" s="354"/>
      <c r="H28" s="355"/>
      <c r="I28" s="225"/>
      <c r="J28" s="225"/>
      <c r="K28" s="354"/>
      <c r="L28" s="355"/>
      <c r="M28" s="239"/>
      <c r="N28" s="239"/>
      <c r="O28" s="239"/>
      <c r="P28" s="239"/>
      <c r="Q28" s="239"/>
      <c r="R28" s="245"/>
      <c r="S28" s="242"/>
      <c r="T28" s="132" t="str">
        <f t="shared" si="31"/>
        <v/>
      </c>
      <c r="U28" s="132">
        <f t="shared" si="32"/>
        <v>0</v>
      </c>
      <c r="V28" s="133" t="str">
        <f t="shared" si="33"/>
        <v/>
      </c>
      <c r="W28" s="133" t="str">
        <f t="shared" si="34"/>
        <v/>
      </c>
      <c r="X28" s="132">
        <f t="shared" si="35"/>
        <v>0</v>
      </c>
      <c r="Y28" s="133" t="str">
        <f t="shared" si="7"/>
        <v/>
      </c>
      <c r="Z28" s="82"/>
      <c r="AA28" s="225"/>
      <c r="AB28" s="225"/>
      <c r="AC28" s="31">
        <f t="shared" si="8"/>
        <v>0</v>
      </c>
      <c r="AD28" s="225"/>
      <c r="AE28" s="225"/>
      <c r="AF28" s="31">
        <f t="shared" si="9"/>
        <v>0</v>
      </c>
      <c r="AG28" s="36"/>
      <c r="AH28" s="36"/>
      <c r="AI28" s="31">
        <f t="shared" si="10"/>
        <v>0</v>
      </c>
      <c r="AJ28" s="36"/>
      <c r="AK28" s="36"/>
      <c r="AL28" s="31">
        <f t="shared" si="11"/>
        <v>0</v>
      </c>
      <c r="AM28" s="36"/>
      <c r="AN28" s="36"/>
      <c r="AO28" s="31">
        <f t="shared" si="12"/>
        <v>0</v>
      </c>
      <c r="AP28" s="199">
        <f t="shared" si="13"/>
        <v>0</v>
      </c>
      <c r="AQ28" s="36"/>
      <c r="AR28" s="36"/>
      <c r="AS28" s="31">
        <f t="shared" si="14"/>
        <v>0</v>
      </c>
      <c r="AT28" s="36"/>
      <c r="AU28" s="36"/>
      <c r="AV28" s="31">
        <f t="shared" si="15"/>
        <v>0</v>
      </c>
      <c r="AW28" s="36"/>
      <c r="AX28" s="36"/>
      <c r="AY28" s="31">
        <f t="shared" si="16"/>
        <v>0</v>
      </c>
      <c r="AZ28" s="36"/>
      <c r="BA28" s="36"/>
      <c r="BB28" s="31">
        <f t="shared" si="17"/>
        <v>0</v>
      </c>
      <c r="BC28" s="36"/>
      <c r="BD28" s="36"/>
      <c r="BE28" s="31">
        <f t="shared" si="18"/>
        <v>0</v>
      </c>
      <c r="BF28" s="200">
        <f t="shared" si="19"/>
        <v>0</v>
      </c>
      <c r="BG28" s="83"/>
      <c r="BH28" s="83"/>
      <c r="BI28" s="15">
        <f t="shared" si="20"/>
        <v>0</v>
      </c>
      <c r="BJ28" s="83"/>
      <c r="BK28" s="83"/>
      <c r="BL28" s="15">
        <f t="shared" si="21"/>
        <v>0</v>
      </c>
      <c r="BM28" s="83"/>
      <c r="BN28" s="83"/>
      <c r="BO28" s="15">
        <f t="shared" si="22"/>
        <v>0</v>
      </c>
      <c r="BP28" s="83"/>
      <c r="BQ28" s="83"/>
      <c r="BR28" s="15">
        <f t="shared" si="23"/>
        <v>0</v>
      </c>
      <c r="BS28" s="83"/>
      <c r="BT28" s="83"/>
      <c r="BU28" s="15">
        <f t="shared" si="24"/>
        <v>0</v>
      </c>
      <c r="BV28" s="200">
        <f t="shared" si="25"/>
        <v>0</v>
      </c>
      <c r="BW28" s="30"/>
      <c r="BX28" s="30"/>
      <c r="BY28" s="30"/>
      <c r="BZ28" s="30"/>
      <c r="CA28" s="30"/>
      <c r="CB28" s="30"/>
      <c r="CC28" s="30"/>
      <c r="CD28" s="30"/>
      <c r="CE28" s="30"/>
      <c r="CF28" s="30"/>
      <c r="CG28" s="30"/>
      <c r="CH28" s="30"/>
      <c r="CI28" s="30"/>
      <c r="CJ28" s="30"/>
      <c r="CK28" s="30"/>
      <c r="CL28" s="30"/>
      <c r="CM28" s="30"/>
      <c r="CN28" s="30"/>
      <c r="CO28" s="30"/>
      <c r="CP28" s="30"/>
      <c r="CQ28" s="15">
        <f t="shared" si="26"/>
        <v>0</v>
      </c>
      <c r="CR28" s="200">
        <f t="shared" si="27"/>
        <v>0</v>
      </c>
      <c r="CS28" s="84"/>
      <c r="CT28" s="85" t="str">
        <f t="shared" si="28"/>
        <v/>
      </c>
      <c r="CU28" s="86" t="str">
        <f t="shared" si="1"/>
        <v/>
      </c>
      <c r="CV28" s="86" t="str">
        <f t="shared" si="29"/>
        <v/>
      </c>
      <c r="CW28" s="198">
        <f t="shared" si="30"/>
        <v>0</v>
      </c>
      <c r="CX28" s="44" t="str">
        <f>IF(ISBLANK('ÁREA MEJORA COMPETENCIAL'!S28),"",IF(CV28="","",SUM(CW28,-CV28)))</f>
        <v/>
      </c>
      <c r="CY28" s="180" t="str">
        <f>IF(ISBLANK('ÁREA MEJORA COMPETENCIAL'!S28),"",IF(CV28="","VER RESULTADOS",(CW28/CV28)))</f>
        <v/>
      </c>
      <c r="CZ28" s="71"/>
    </row>
    <row r="29" spans="1:104" ht="18" customHeight="1" x14ac:dyDescent="0.3">
      <c r="A29" s="270"/>
      <c r="B29" s="269"/>
      <c r="C29" s="243"/>
      <c r="D29" s="244"/>
      <c r="E29" s="28"/>
      <c r="F29" s="30"/>
      <c r="G29" s="354"/>
      <c r="H29" s="355"/>
      <c r="I29" s="225"/>
      <c r="J29" s="225"/>
      <c r="K29" s="354"/>
      <c r="L29" s="355"/>
      <c r="M29" s="239"/>
      <c r="N29" s="239"/>
      <c r="O29" s="239"/>
      <c r="P29" s="239"/>
      <c r="Q29" s="239"/>
      <c r="R29" s="245"/>
      <c r="S29" s="242"/>
      <c r="T29" s="132" t="str">
        <f t="shared" si="31"/>
        <v/>
      </c>
      <c r="U29" s="132">
        <f t="shared" si="32"/>
        <v>0</v>
      </c>
      <c r="V29" s="133" t="str">
        <f t="shared" si="33"/>
        <v/>
      </c>
      <c r="W29" s="133" t="str">
        <f t="shared" si="34"/>
        <v/>
      </c>
      <c r="X29" s="132">
        <f t="shared" si="35"/>
        <v>0</v>
      </c>
      <c r="Y29" s="133" t="str">
        <f t="shared" si="7"/>
        <v/>
      </c>
      <c r="Z29" s="82"/>
      <c r="AA29" s="225"/>
      <c r="AB29" s="225"/>
      <c r="AC29" s="31">
        <f t="shared" si="8"/>
        <v>0</v>
      </c>
      <c r="AD29" s="225"/>
      <c r="AE29" s="225"/>
      <c r="AF29" s="31">
        <f t="shared" si="9"/>
        <v>0</v>
      </c>
      <c r="AG29" s="36"/>
      <c r="AH29" s="36"/>
      <c r="AI29" s="31">
        <f t="shared" si="10"/>
        <v>0</v>
      </c>
      <c r="AJ29" s="36"/>
      <c r="AK29" s="36"/>
      <c r="AL29" s="31">
        <f t="shared" si="11"/>
        <v>0</v>
      </c>
      <c r="AM29" s="36"/>
      <c r="AN29" s="36"/>
      <c r="AO29" s="31">
        <f t="shared" si="12"/>
        <v>0</v>
      </c>
      <c r="AP29" s="199">
        <f t="shared" si="13"/>
        <v>0</v>
      </c>
      <c r="AQ29" s="36"/>
      <c r="AR29" s="36"/>
      <c r="AS29" s="31">
        <f t="shared" si="14"/>
        <v>0</v>
      </c>
      <c r="AT29" s="36"/>
      <c r="AU29" s="36"/>
      <c r="AV29" s="31">
        <f t="shared" si="15"/>
        <v>0</v>
      </c>
      <c r="AW29" s="36"/>
      <c r="AX29" s="36"/>
      <c r="AY29" s="31">
        <f t="shared" si="16"/>
        <v>0</v>
      </c>
      <c r="AZ29" s="36"/>
      <c r="BA29" s="36"/>
      <c r="BB29" s="31">
        <f t="shared" si="17"/>
        <v>0</v>
      </c>
      <c r="BC29" s="36"/>
      <c r="BD29" s="36"/>
      <c r="BE29" s="31">
        <f t="shared" si="18"/>
        <v>0</v>
      </c>
      <c r="BF29" s="200">
        <f t="shared" si="19"/>
        <v>0</v>
      </c>
      <c r="BG29" s="83"/>
      <c r="BH29" s="83"/>
      <c r="BI29" s="15">
        <f t="shared" si="20"/>
        <v>0</v>
      </c>
      <c r="BJ29" s="83"/>
      <c r="BK29" s="83"/>
      <c r="BL29" s="15">
        <f t="shared" si="21"/>
        <v>0</v>
      </c>
      <c r="BM29" s="83"/>
      <c r="BN29" s="83"/>
      <c r="BO29" s="15">
        <f t="shared" si="22"/>
        <v>0</v>
      </c>
      <c r="BP29" s="83"/>
      <c r="BQ29" s="83"/>
      <c r="BR29" s="15">
        <f t="shared" si="23"/>
        <v>0</v>
      </c>
      <c r="BS29" s="83"/>
      <c r="BT29" s="83"/>
      <c r="BU29" s="15">
        <f t="shared" si="24"/>
        <v>0</v>
      </c>
      <c r="BV29" s="200">
        <f t="shared" si="25"/>
        <v>0</v>
      </c>
      <c r="BW29" s="30"/>
      <c r="BX29" s="30"/>
      <c r="BY29" s="30"/>
      <c r="BZ29" s="30"/>
      <c r="CA29" s="30"/>
      <c r="CB29" s="30"/>
      <c r="CC29" s="30"/>
      <c r="CD29" s="30"/>
      <c r="CE29" s="30"/>
      <c r="CF29" s="30"/>
      <c r="CG29" s="30"/>
      <c r="CH29" s="30"/>
      <c r="CI29" s="30"/>
      <c r="CJ29" s="30"/>
      <c r="CK29" s="30"/>
      <c r="CL29" s="30"/>
      <c r="CM29" s="30"/>
      <c r="CN29" s="30"/>
      <c r="CO29" s="30"/>
      <c r="CP29" s="30"/>
      <c r="CQ29" s="15">
        <f t="shared" si="26"/>
        <v>0</v>
      </c>
      <c r="CR29" s="200">
        <f t="shared" si="27"/>
        <v>0</v>
      </c>
      <c r="CS29" s="84"/>
      <c r="CT29" s="85" t="str">
        <f t="shared" si="28"/>
        <v/>
      </c>
      <c r="CU29" s="86" t="str">
        <f t="shared" si="1"/>
        <v/>
      </c>
      <c r="CV29" s="86" t="str">
        <f t="shared" si="29"/>
        <v/>
      </c>
      <c r="CW29" s="198">
        <f t="shared" si="30"/>
        <v>0</v>
      </c>
      <c r="CX29" s="44" t="str">
        <f>IF(ISBLANK('ÁREA MEJORA COMPETENCIAL'!S29),"",IF(CV29="","",SUM(CW29,-CV29)))</f>
        <v/>
      </c>
      <c r="CY29" s="180" t="str">
        <f>IF(ISBLANK('ÁREA MEJORA COMPETENCIAL'!S29),"",IF(CV29="","VER RESULTADOS",(CW29/CV29)))</f>
        <v/>
      </c>
      <c r="CZ29" s="71"/>
    </row>
    <row r="30" spans="1:104" ht="18" customHeight="1" x14ac:dyDescent="0.3">
      <c r="A30" s="270"/>
      <c r="B30" s="269"/>
      <c r="C30" s="243"/>
      <c r="D30" s="244"/>
      <c r="E30" s="28"/>
      <c r="F30" s="30"/>
      <c r="G30" s="354"/>
      <c r="H30" s="355"/>
      <c r="I30" s="225"/>
      <c r="J30" s="225"/>
      <c r="K30" s="354"/>
      <c r="L30" s="355"/>
      <c r="M30" s="239"/>
      <c r="N30" s="239"/>
      <c r="O30" s="239"/>
      <c r="P30" s="239"/>
      <c r="Q30" s="239"/>
      <c r="R30" s="245"/>
      <c r="S30" s="242"/>
      <c r="T30" s="132" t="str">
        <f t="shared" si="31"/>
        <v/>
      </c>
      <c r="U30" s="132">
        <f t="shared" si="32"/>
        <v>0</v>
      </c>
      <c r="V30" s="133" t="str">
        <f t="shared" si="33"/>
        <v/>
      </c>
      <c r="W30" s="133" t="str">
        <f t="shared" si="34"/>
        <v/>
      </c>
      <c r="X30" s="132">
        <f t="shared" si="35"/>
        <v>0</v>
      </c>
      <c r="Y30" s="133" t="str">
        <f t="shared" si="7"/>
        <v/>
      </c>
      <c r="Z30" s="82"/>
      <c r="AA30" s="225"/>
      <c r="AB30" s="225"/>
      <c r="AC30" s="31">
        <f t="shared" si="8"/>
        <v>0</v>
      </c>
      <c r="AD30" s="225"/>
      <c r="AE30" s="225"/>
      <c r="AF30" s="31">
        <f t="shared" si="9"/>
        <v>0</v>
      </c>
      <c r="AG30" s="36"/>
      <c r="AH30" s="36"/>
      <c r="AI30" s="31">
        <f t="shared" si="10"/>
        <v>0</v>
      </c>
      <c r="AJ30" s="36"/>
      <c r="AK30" s="36"/>
      <c r="AL30" s="31">
        <f t="shared" si="11"/>
        <v>0</v>
      </c>
      <c r="AM30" s="36"/>
      <c r="AN30" s="36"/>
      <c r="AO30" s="31">
        <f t="shared" si="12"/>
        <v>0</v>
      </c>
      <c r="AP30" s="199">
        <f t="shared" si="13"/>
        <v>0</v>
      </c>
      <c r="AQ30" s="36"/>
      <c r="AR30" s="36"/>
      <c r="AS30" s="31">
        <f t="shared" si="14"/>
        <v>0</v>
      </c>
      <c r="AT30" s="36"/>
      <c r="AU30" s="36"/>
      <c r="AV30" s="31">
        <f t="shared" si="15"/>
        <v>0</v>
      </c>
      <c r="AW30" s="36"/>
      <c r="AX30" s="36"/>
      <c r="AY30" s="31">
        <f t="shared" si="16"/>
        <v>0</v>
      </c>
      <c r="AZ30" s="36"/>
      <c r="BA30" s="36"/>
      <c r="BB30" s="31">
        <f t="shared" si="17"/>
        <v>0</v>
      </c>
      <c r="BC30" s="36"/>
      <c r="BD30" s="36"/>
      <c r="BE30" s="31">
        <f t="shared" si="18"/>
        <v>0</v>
      </c>
      <c r="BF30" s="200">
        <f t="shared" si="19"/>
        <v>0</v>
      </c>
      <c r="BG30" s="83"/>
      <c r="BH30" s="83"/>
      <c r="BI30" s="15">
        <f t="shared" si="20"/>
        <v>0</v>
      </c>
      <c r="BJ30" s="83"/>
      <c r="BK30" s="83"/>
      <c r="BL30" s="15">
        <f t="shared" si="21"/>
        <v>0</v>
      </c>
      <c r="BM30" s="83"/>
      <c r="BN30" s="83"/>
      <c r="BO30" s="15">
        <f t="shared" si="22"/>
        <v>0</v>
      </c>
      <c r="BP30" s="83"/>
      <c r="BQ30" s="83"/>
      <c r="BR30" s="15">
        <f t="shared" si="23"/>
        <v>0</v>
      </c>
      <c r="BS30" s="83"/>
      <c r="BT30" s="83"/>
      <c r="BU30" s="15">
        <f t="shared" si="24"/>
        <v>0</v>
      </c>
      <c r="BV30" s="200">
        <f t="shared" si="25"/>
        <v>0</v>
      </c>
      <c r="BW30" s="30"/>
      <c r="BX30" s="30"/>
      <c r="BY30" s="30"/>
      <c r="BZ30" s="30"/>
      <c r="CA30" s="30"/>
      <c r="CB30" s="30"/>
      <c r="CC30" s="30"/>
      <c r="CD30" s="30"/>
      <c r="CE30" s="30"/>
      <c r="CF30" s="30"/>
      <c r="CG30" s="30"/>
      <c r="CH30" s="30"/>
      <c r="CI30" s="30"/>
      <c r="CJ30" s="30"/>
      <c r="CK30" s="30"/>
      <c r="CL30" s="30"/>
      <c r="CM30" s="30"/>
      <c r="CN30" s="30"/>
      <c r="CO30" s="30"/>
      <c r="CP30" s="30"/>
      <c r="CQ30" s="15">
        <f t="shared" si="26"/>
        <v>0</v>
      </c>
      <c r="CR30" s="200">
        <f t="shared" si="27"/>
        <v>0</v>
      </c>
      <c r="CS30" s="84"/>
      <c r="CT30" s="85" t="str">
        <f t="shared" si="28"/>
        <v/>
      </c>
      <c r="CU30" s="86" t="str">
        <f t="shared" si="1"/>
        <v/>
      </c>
      <c r="CV30" s="86" t="str">
        <f t="shared" si="29"/>
        <v/>
      </c>
      <c r="CW30" s="198">
        <f t="shared" si="30"/>
        <v>0</v>
      </c>
      <c r="CX30" s="44" t="str">
        <f>IF(ISBLANK('ÁREA MEJORA COMPETENCIAL'!S30),"",IF(CV30="","",SUM(CW30,-CV30)))</f>
        <v/>
      </c>
      <c r="CY30" s="180" t="str">
        <f>IF(ISBLANK('ÁREA MEJORA COMPETENCIAL'!S30),"",IF(CV30="","VER RESULTADOS",(CW30/CV30)))</f>
        <v/>
      </c>
      <c r="CZ30" s="71"/>
    </row>
    <row r="31" spans="1:104" ht="18" customHeight="1" x14ac:dyDescent="0.3">
      <c r="A31" s="270"/>
      <c r="B31" s="269"/>
      <c r="C31" s="243"/>
      <c r="D31" s="244"/>
      <c r="E31" s="28"/>
      <c r="F31" s="30"/>
      <c r="G31" s="354"/>
      <c r="H31" s="355"/>
      <c r="I31" s="225"/>
      <c r="J31" s="225"/>
      <c r="K31" s="354"/>
      <c r="L31" s="355"/>
      <c r="M31" s="239"/>
      <c r="N31" s="239"/>
      <c r="O31" s="239"/>
      <c r="P31" s="239"/>
      <c r="Q31" s="239"/>
      <c r="R31" s="245"/>
      <c r="S31" s="242"/>
      <c r="T31" s="132" t="str">
        <f t="shared" si="31"/>
        <v/>
      </c>
      <c r="U31" s="132">
        <f t="shared" si="32"/>
        <v>0</v>
      </c>
      <c r="V31" s="133" t="str">
        <f t="shared" si="33"/>
        <v/>
      </c>
      <c r="W31" s="133" t="str">
        <f t="shared" si="34"/>
        <v/>
      </c>
      <c r="X31" s="132">
        <f t="shared" si="35"/>
        <v>0</v>
      </c>
      <c r="Y31" s="133" t="str">
        <f t="shared" si="7"/>
        <v/>
      </c>
      <c r="Z31" s="82"/>
      <c r="AA31" s="225"/>
      <c r="AB31" s="225"/>
      <c r="AC31" s="31">
        <f t="shared" si="8"/>
        <v>0</v>
      </c>
      <c r="AD31" s="225"/>
      <c r="AE31" s="225"/>
      <c r="AF31" s="31">
        <f t="shared" si="9"/>
        <v>0</v>
      </c>
      <c r="AG31" s="36"/>
      <c r="AH31" s="36"/>
      <c r="AI31" s="31">
        <f t="shared" si="10"/>
        <v>0</v>
      </c>
      <c r="AJ31" s="36"/>
      <c r="AK31" s="36"/>
      <c r="AL31" s="31">
        <f t="shared" si="11"/>
        <v>0</v>
      </c>
      <c r="AM31" s="36"/>
      <c r="AN31" s="36"/>
      <c r="AO31" s="31">
        <f t="shared" si="12"/>
        <v>0</v>
      </c>
      <c r="AP31" s="199">
        <f t="shared" si="13"/>
        <v>0</v>
      </c>
      <c r="AQ31" s="36"/>
      <c r="AR31" s="36"/>
      <c r="AS31" s="31">
        <f t="shared" si="14"/>
        <v>0</v>
      </c>
      <c r="AT31" s="36"/>
      <c r="AU31" s="36"/>
      <c r="AV31" s="31">
        <f t="shared" si="15"/>
        <v>0</v>
      </c>
      <c r="AW31" s="36"/>
      <c r="AX31" s="36"/>
      <c r="AY31" s="31">
        <f t="shared" si="16"/>
        <v>0</v>
      </c>
      <c r="AZ31" s="36"/>
      <c r="BA31" s="36"/>
      <c r="BB31" s="31">
        <f t="shared" si="17"/>
        <v>0</v>
      </c>
      <c r="BC31" s="36"/>
      <c r="BD31" s="36"/>
      <c r="BE31" s="31">
        <f t="shared" si="18"/>
        <v>0</v>
      </c>
      <c r="BF31" s="200">
        <f t="shared" si="19"/>
        <v>0</v>
      </c>
      <c r="BG31" s="83"/>
      <c r="BH31" s="83"/>
      <c r="BI31" s="15">
        <f t="shared" si="20"/>
        <v>0</v>
      </c>
      <c r="BJ31" s="83"/>
      <c r="BK31" s="83"/>
      <c r="BL31" s="15">
        <f t="shared" si="21"/>
        <v>0</v>
      </c>
      <c r="BM31" s="83"/>
      <c r="BN31" s="83"/>
      <c r="BO31" s="15">
        <f t="shared" si="22"/>
        <v>0</v>
      </c>
      <c r="BP31" s="83"/>
      <c r="BQ31" s="83"/>
      <c r="BR31" s="15">
        <f t="shared" si="23"/>
        <v>0</v>
      </c>
      <c r="BS31" s="83"/>
      <c r="BT31" s="83"/>
      <c r="BU31" s="15">
        <f t="shared" si="24"/>
        <v>0</v>
      </c>
      <c r="BV31" s="200">
        <f t="shared" si="25"/>
        <v>0</v>
      </c>
      <c r="BW31" s="30"/>
      <c r="BX31" s="30"/>
      <c r="BY31" s="30"/>
      <c r="BZ31" s="30"/>
      <c r="CA31" s="30"/>
      <c r="CB31" s="30"/>
      <c r="CC31" s="30"/>
      <c r="CD31" s="30"/>
      <c r="CE31" s="30"/>
      <c r="CF31" s="30"/>
      <c r="CG31" s="30"/>
      <c r="CH31" s="30"/>
      <c r="CI31" s="30"/>
      <c r="CJ31" s="30"/>
      <c r="CK31" s="30"/>
      <c r="CL31" s="30"/>
      <c r="CM31" s="30"/>
      <c r="CN31" s="30"/>
      <c r="CO31" s="30"/>
      <c r="CP31" s="30"/>
      <c r="CQ31" s="15">
        <f t="shared" si="26"/>
        <v>0</v>
      </c>
      <c r="CR31" s="200">
        <f t="shared" si="27"/>
        <v>0</v>
      </c>
      <c r="CS31" s="84"/>
      <c r="CT31" s="85" t="str">
        <f t="shared" si="28"/>
        <v/>
      </c>
      <c r="CU31" s="86" t="str">
        <f t="shared" si="1"/>
        <v/>
      </c>
      <c r="CV31" s="86" t="str">
        <f t="shared" si="29"/>
        <v/>
      </c>
      <c r="CW31" s="198">
        <f t="shared" si="30"/>
        <v>0</v>
      </c>
      <c r="CX31" s="44" t="str">
        <f>IF(ISBLANK('ÁREA MEJORA COMPETENCIAL'!S31),"",IF(CV31="","",SUM(CW31,-CV31)))</f>
        <v/>
      </c>
      <c r="CY31" s="180" t="str">
        <f>IF(ISBLANK('ÁREA MEJORA COMPETENCIAL'!S31),"",IF(CV31="","VER RESULTADOS",(CW31/CV31)))</f>
        <v/>
      </c>
      <c r="CZ31" s="71"/>
    </row>
    <row r="32" spans="1:104" ht="18" customHeight="1" x14ac:dyDescent="0.3">
      <c r="A32" s="270"/>
      <c r="B32" s="269"/>
      <c r="C32" s="243"/>
      <c r="D32" s="244"/>
      <c r="E32" s="28"/>
      <c r="F32" s="30"/>
      <c r="G32" s="354"/>
      <c r="H32" s="355"/>
      <c r="I32" s="225"/>
      <c r="J32" s="225"/>
      <c r="K32" s="354"/>
      <c r="L32" s="355"/>
      <c r="M32" s="239"/>
      <c r="N32" s="239"/>
      <c r="O32" s="239"/>
      <c r="P32" s="239"/>
      <c r="Q32" s="239"/>
      <c r="R32" s="245"/>
      <c r="S32" s="242"/>
      <c r="T32" s="132" t="str">
        <f t="shared" si="31"/>
        <v/>
      </c>
      <c r="U32" s="132">
        <f t="shared" si="32"/>
        <v>0</v>
      </c>
      <c r="V32" s="133" t="str">
        <f t="shared" si="33"/>
        <v/>
      </c>
      <c r="W32" s="133" t="str">
        <f t="shared" si="34"/>
        <v/>
      </c>
      <c r="X32" s="132">
        <f t="shared" si="35"/>
        <v>0</v>
      </c>
      <c r="Y32" s="133" t="str">
        <f t="shared" si="7"/>
        <v/>
      </c>
      <c r="Z32" s="82"/>
      <c r="AA32" s="225"/>
      <c r="AB32" s="225"/>
      <c r="AC32" s="31">
        <f t="shared" si="8"/>
        <v>0</v>
      </c>
      <c r="AD32" s="225"/>
      <c r="AE32" s="225"/>
      <c r="AF32" s="31">
        <f t="shared" si="9"/>
        <v>0</v>
      </c>
      <c r="AG32" s="36"/>
      <c r="AH32" s="36"/>
      <c r="AI32" s="31">
        <f t="shared" si="10"/>
        <v>0</v>
      </c>
      <c r="AJ32" s="36"/>
      <c r="AK32" s="36"/>
      <c r="AL32" s="31">
        <f t="shared" si="11"/>
        <v>0</v>
      </c>
      <c r="AM32" s="36"/>
      <c r="AN32" s="36"/>
      <c r="AO32" s="31">
        <f t="shared" si="12"/>
        <v>0</v>
      </c>
      <c r="AP32" s="199">
        <f t="shared" si="13"/>
        <v>0</v>
      </c>
      <c r="AQ32" s="36"/>
      <c r="AR32" s="36"/>
      <c r="AS32" s="31">
        <f t="shared" si="14"/>
        <v>0</v>
      </c>
      <c r="AT32" s="36"/>
      <c r="AU32" s="36"/>
      <c r="AV32" s="31">
        <f t="shared" si="15"/>
        <v>0</v>
      </c>
      <c r="AW32" s="36"/>
      <c r="AX32" s="36"/>
      <c r="AY32" s="31">
        <f t="shared" si="16"/>
        <v>0</v>
      </c>
      <c r="AZ32" s="36"/>
      <c r="BA32" s="36"/>
      <c r="BB32" s="31">
        <f t="shared" si="17"/>
        <v>0</v>
      </c>
      <c r="BC32" s="36"/>
      <c r="BD32" s="36"/>
      <c r="BE32" s="31">
        <f t="shared" si="18"/>
        <v>0</v>
      </c>
      <c r="BF32" s="200">
        <f t="shared" si="19"/>
        <v>0</v>
      </c>
      <c r="BG32" s="83"/>
      <c r="BH32" s="83"/>
      <c r="BI32" s="15">
        <f t="shared" si="20"/>
        <v>0</v>
      </c>
      <c r="BJ32" s="83"/>
      <c r="BK32" s="83"/>
      <c r="BL32" s="15">
        <f t="shared" si="21"/>
        <v>0</v>
      </c>
      <c r="BM32" s="83"/>
      <c r="BN32" s="83"/>
      <c r="BO32" s="15">
        <f t="shared" si="22"/>
        <v>0</v>
      </c>
      <c r="BP32" s="83"/>
      <c r="BQ32" s="83"/>
      <c r="BR32" s="15">
        <f t="shared" si="23"/>
        <v>0</v>
      </c>
      <c r="BS32" s="83"/>
      <c r="BT32" s="83"/>
      <c r="BU32" s="15">
        <f t="shared" si="24"/>
        <v>0</v>
      </c>
      <c r="BV32" s="200">
        <f t="shared" si="25"/>
        <v>0</v>
      </c>
      <c r="BW32" s="30"/>
      <c r="BX32" s="30"/>
      <c r="BY32" s="30"/>
      <c r="BZ32" s="30"/>
      <c r="CA32" s="30"/>
      <c r="CB32" s="30"/>
      <c r="CC32" s="30"/>
      <c r="CD32" s="30"/>
      <c r="CE32" s="30"/>
      <c r="CF32" s="30"/>
      <c r="CG32" s="30"/>
      <c r="CH32" s="30"/>
      <c r="CI32" s="30"/>
      <c r="CJ32" s="30"/>
      <c r="CK32" s="30"/>
      <c r="CL32" s="30"/>
      <c r="CM32" s="30"/>
      <c r="CN32" s="30"/>
      <c r="CO32" s="30"/>
      <c r="CP32" s="30"/>
      <c r="CQ32" s="15">
        <f t="shared" si="26"/>
        <v>0</v>
      </c>
      <c r="CR32" s="200">
        <f t="shared" si="27"/>
        <v>0</v>
      </c>
      <c r="CS32" s="84"/>
      <c r="CT32" s="85" t="str">
        <f t="shared" si="28"/>
        <v/>
      </c>
      <c r="CU32" s="86" t="str">
        <f t="shared" si="1"/>
        <v/>
      </c>
      <c r="CV32" s="86" t="str">
        <f t="shared" si="29"/>
        <v/>
      </c>
      <c r="CW32" s="198">
        <f t="shared" si="30"/>
        <v>0</v>
      </c>
      <c r="CX32" s="44" t="str">
        <f>IF(ISBLANK('ÁREA MEJORA COMPETENCIAL'!S32),"",IF(CV32="","",SUM(CW32,-CV32)))</f>
        <v/>
      </c>
      <c r="CY32" s="180" t="str">
        <f>IF(ISBLANK('ÁREA MEJORA COMPETENCIAL'!S32),"",IF(CV32="","VER RESULTADOS",(CW32/CV32)))</f>
        <v/>
      </c>
      <c r="CZ32" s="71"/>
    </row>
    <row r="33" spans="1:104" ht="18" customHeight="1" x14ac:dyDescent="0.3">
      <c r="A33" s="270"/>
      <c r="B33" s="269"/>
      <c r="C33" s="243"/>
      <c r="D33" s="244"/>
      <c r="E33" s="28"/>
      <c r="F33" s="30"/>
      <c r="G33" s="354"/>
      <c r="H33" s="355"/>
      <c r="I33" s="225"/>
      <c r="J33" s="225"/>
      <c r="K33" s="354"/>
      <c r="L33" s="355"/>
      <c r="M33" s="239"/>
      <c r="N33" s="239"/>
      <c r="O33" s="239"/>
      <c r="P33" s="239"/>
      <c r="Q33" s="239"/>
      <c r="R33" s="245"/>
      <c r="S33" s="242"/>
      <c r="T33" s="132" t="str">
        <f t="shared" si="31"/>
        <v/>
      </c>
      <c r="U33" s="132">
        <f t="shared" si="32"/>
        <v>0</v>
      </c>
      <c r="V33" s="133" t="str">
        <f t="shared" si="33"/>
        <v/>
      </c>
      <c r="W33" s="133" t="str">
        <f t="shared" si="34"/>
        <v/>
      </c>
      <c r="X33" s="132">
        <f t="shared" si="35"/>
        <v>0</v>
      </c>
      <c r="Y33" s="133" t="str">
        <f t="shared" si="7"/>
        <v/>
      </c>
      <c r="Z33" s="82"/>
      <c r="AA33" s="225"/>
      <c r="AB33" s="225"/>
      <c r="AC33" s="31">
        <f t="shared" si="8"/>
        <v>0</v>
      </c>
      <c r="AD33" s="225"/>
      <c r="AE33" s="225"/>
      <c r="AF33" s="31">
        <f t="shared" si="9"/>
        <v>0</v>
      </c>
      <c r="AG33" s="36"/>
      <c r="AH33" s="36"/>
      <c r="AI33" s="31">
        <f t="shared" si="10"/>
        <v>0</v>
      </c>
      <c r="AJ33" s="36"/>
      <c r="AK33" s="36"/>
      <c r="AL33" s="31">
        <f t="shared" si="11"/>
        <v>0</v>
      </c>
      <c r="AM33" s="36"/>
      <c r="AN33" s="36"/>
      <c r="AO33" s="31">
        <f t="shared" si="12"/>
        <v>0</v>
      </c>
      <c r="AP33" s="199">
        <f t="shared" si="13"/>
        <v>0</v>
      </c>
      <c r="AQ33" s="36"/>
      <c r="AR33" s="36"/>
      <c r="AS33" s="31">
        <f t="shared" si="14"/>
        <v>0</v>
      </c>
      <c r="AT33" s="36"/>
      <c r="AU33" s="36"/>
      <c r="AV33" s="31">
        <f t="shared" si="15"/>
        <v>0</v>
      </c>
      <c r="AW33" s="36"/>
      <c r="AX33" s="36"/>
      <c r="AY33" s="31">
        <f t="shared" si="16"/>
        <v>0</v>
      </c>
      <c r="AZ33" s="36"/>
      <c r="BA33" s="36"/>
      <c r="BB33" s="31">
        <f t="shared" si="17"/>
        <v>0</v>
      </c>
      <c r="BC33" s="36"/>
      <c r="BD33" s="36"/>
      <c r="BE33" s="31">
        <f t="shared" si="18"/>
        <v>0</v>
      </c>
      <c r="BF33" s="200">
        <f t="shared" si="19"/>
        <v>0</v>
      </c>
      <c r="BG33" s="83"/>
      <c r="BH33" s="83"/>
      <c r="BI33" s="15">
        <f t="shared" si="20"/>
        <v>0</v>
      </c>
      <c r="BJ33" s="83"/>
      <c r="BK33" s="83"/>
      <c r="BL33" s="15">
        <f t="shared" si="21"/>
        <v>0</v>
      </c>
      <c r="BM33" s="83"/>
      <c r="BN33" s="83"/>
      <c r="BO33" s="15">
        <f t="shared" si="22"/>
        <v>0</v>
      </c>
      <c r="BP33" s="83"/>
      <c r="BQ33" s="83"/>
      <c r="BR33" s="15">
        <f t="shared" si="23"/>
        <v>0</v>
      </c>
      <c r="BS33" s="83"/>
      <c r="BT33" s="83"/>
      <c r="BU33" s="15">
        <f t="shared" si="24"/>
        <v>0</v>
      </c>
      <c r="BV33" s="200">
        <f t="shared" si="25"/>
        <v>0</v>
      </c>
      <c r="BW33" s="30"/>
      <c r="BX33" s="30"/>
      <c r="BY33" s="30"/>
      <c r="BZ33" s="30"/>
      <c r="CA33" s="30"/>
      <c r="CB33" s="30"/>
      <c r="CC33" s="30"/>
      <c r="CD33" s="30"/>
      <c r="CE33" s="30"/>
      <c r="CF33" s="30"/>
      <c r="CG33" s="30"/>
      <c r="CH33" s="30"/>
      <c r="CI33" s="30"/>
      <c r="CJ33" s="30"/>
      <c r="CK33" s="30"/>
      <c r="CL33" s="30"/>
      <c r="CM33" s="30"/>
      <c r="CN33" s="30"/>
      <c r="CO33" s="30"/>
      <c r="CP33" s="30"/>
      <c r="CQ33" s="15">
        <f t="shared" si="26"/>
        <v>0</v>
      </c>
      <c r="CR33" s="200">
        <f t="shared" si="27"/>
        <v>0</v>
      </c>
      <c r="CS33" s="84"/>
      <c r="CT33" s="85" t="str">
        <f t="shared" si="28"/>
        <v/>
      </c>
      <c r="CU33" s="86" t="str">
        <f t="shared" si="1"/>
        <v/>
      </c>
      <c r="CV33" s="86" t="str">
        <f t="shared" si="29"/>
        <v/>
      </c>
      <c r="CW33" s="198">
        <f t="shared" si="30"/>
        <v>0</v>
      </c>
      <c r="CX33" s="44" t="str">
        <f>IF(ISBLANK('ÁREA MEJORA COMPETENCIAL'!S33),"",IF(CV33="","",SUM(CW33,-CV33)))</f>
        <v/>
      </c>
      <c r="CY33" s="180" t="str">
        <f>IF(ISBLANK('ÁREA MEJORA COMPETENCIAL'!S33),"",IF(CV33="","VER RESULTADOS",(CW33/CV33)))</f>
        <v/>
      </c>
      <c r="CZ33" s="71"/>
    </row>
    <row r="34" spans="1:104" ht="18" customHeight="1" x14ac:dyDescent="0.3">
      <c r="A34" s="270"/>
      <c r="B34" s="269"/>
      <c r="C34" s="243"/>
      <c r="D34" s="244"/>
      <c r="E34" s="28"/>
      <c r="F34" s="30"/>
      <c r="G34" s="354"/>
      <c r="H34" s="355"/>
      <c r="I34" s="225"/>
      <c r="J34" s="225"/>
      <c r="K34" s="354"/>
      <c r="L34" s="355"/>
      <c r="M34" s="239"/>
      <c r="N34" s="239"/>
      <c r="O34" s="239"/>
      <c r="P34" s="239"/>
      <c r="Q34" s="239"/>
      <c r="R34" s="245"/>
      <c r="S34" s="242"/>
      <c r="T34" s="132" t="str">
        <f t="shared" si="31"/>
        <v/>
      </c>
      <c r="U34" s="132">
        <f t="shared" si="32"/>
        <v>0</v>
      </c>
      <c r="V34" s="133" t="str">
        <f t="shared" si="33"/>
        <v/>
      </c>
      <c r="W34" s="133" t="str">
        <f t="shared" si="34"/>
        <v/>
      </c>
      <c r="X34" s="132">
        <f t="shared" si="35"/>
        <v>0</v>
      </c>
      <c r="Y34" s="133" t="str">
        <f t="shared" si="7"/>
        <v/>
      </c>
      <c r="Z34" s="82"/>
      <c r="AA34" s="225"/>
      <c r="AB34" s="225"/>
      <c r="AC34" s="31">
        <f t="shared" si="8"/>
        <v>0</v>
      </c>
      <c r="AD34" s="225"/>
      <c r="AE34" s="225"/>
      <c r="AF34" s="31">
        <f t="shared" si="9"/>
        <v>0</v>
      </c>
      <c r="AG34" s="36"/>
      <c r="AH34" s="36"/>
      <c r="AI34" s="31">
        <f t="shared" si="10"/>
        <v>0</v>
      </c>
      <c r="AJ34" s="36"/>
      <c r="AK34" s="36"/>
      <c r="AL34" s="31">
        <f t="shared" si="11"/>
        <v>0</v>
      </c>
      <c r="AM34" s="36"/>
      <c r="AN34" s="36"/>
      <c r="AO34" s="31">
        <f t="shared" si="12"/>
        <v>0</v>
      </c>
      <c r="AP34" s="199">
        <f t="shared" si="13"/>
        <v>0</v>
      </c>
      <c r="AQ34" s="36"/>
      <c r="AR34" s="36"/>
      <c r="AS34" s="31">
        <f t="shared" si="14"/>
        <v>0</v>
      </c>
      <c r="AT34" s="36"/>
      <c r="AU34" s="36"/>
      <c r="AV34" s="31">
        <f t="shared" si="15"/>
        <v>0</v>
      </c>
      <c r="AW34" s="36"/>
      <c r="AX34" s="36"/>
      <c r="AY34" s="31">
        <f t="shared" si="16"/>
        <v>0</v>
      </c>
      <c r="AZ34" s="36"/>
      <c r="BA34" s="36"/>
      <c r="BB34" s="31">
        <f t="shared" si="17"/>
        <v>0</v>
      </c>
      <c r="BC34" s="36"/>
      <c r="BD34" s="36"/>
      <c r="BE34" s="31">
        <f t="shared" si="18"/>
        <v>0</v>
      </c>
      <c r="BF34" s="200">
        <f t="shared" si="19"/>
        <v>0</v>
      </c>
      <c r="BG34" s="83"/>
      <c r="BH34" s="83"/>
      <c r="BI34" s="15">
        <f t="shared" si="20"/>
        <v>0</v>
      </c>
      <c r="BJ34" s="83"/>
      <c r="BK34" s="83"/>
      <c r="BL34" s="15">
        <f t="shared" si="21"/>
        <v>0</v>
      </c>
      <c r="BM34" s="83"/>
      <c r="BN34" s="83"/>
      <c r="BO34" s="15">
        <f t="shared" si="22"/>
        <v>0</v>
      </c>
      <c r="BP34" s="83"/>
      <c r="BQ34" s="83"/>
      <c r="BR34" s="15">
        <f t="shared" si="23"/>
        <v>0</v>
      </c>
      <c r="BS34" s="83"/>
      <c r="BT34" s="83"/>
      <c r="BU34" s="15">
        <f t="shared" si="24"/>
        <v>0</v>
      </c>
      <c r="BV34" s="200">
        <f t="shared" si="25"/>
        <v>0</v>
      </c>
      <c r="BW34" s="30"/>
      <c r="BX34" s="30"/>
      <c r="BY34" s="30"/>
      <c r="BZ34" s="30"/>
      <c r="CA34" s="30"/>
      <c r="CB34" s="30"/>
      <c r="CC34" s="30"/>
      <c r="CD34" s="30"/>
      <c r="CE34" s="30"/>
      <c r="CF34" s="30"/>
      <c r="CG34" s="30"/>
      <c r="CH34" s="30"/>
      <c r="CI34" s="30"/>
      <c r="CJ34" s="30"/>
      <c r="CK34" s="30"/>
      <c r="CL34" s="30"/>
      <c r="CM34" s="30"/>
      <c r="CN34" s="30"/>
      <c r="CO34" s="30"/>
      <c r="CP34" s="30"/>
      <c r="CQ34" s="15">
        <f t="shared" si="26"/>
        <v>0</v>
      </c>
      <c r="CR34" s="200">
        <f t="shared" si="27"/>
        <v>0</v>
      </c>
      <c r="CS34" s="84"/>
      <c r="CT34" s="85" t="str">
        <f t="shared" si="28"/>
        <v/>
      </c>
      <c r="CU34" s="86" t="str">
        <f t="shared" si="1"/>
        <v/>
      </c>
      <c r="CV34" s="86" t="str">
        <f t="shared" si="29"/>
        <v/>
      </c>
      <c r="CW34" s="198">
        <f t="shared" si="30"/>
        <v>0</v>
      </c>
      <c r="CX34" s="44" t="str">
        <f>IF(ISBLANK('ÁREA MEJORA COMPETENCIAL'!S34),"",IF(CV34="","",SUM(CW34,-CV34)))</f>
        <v/>
      </c>
      <c r="CY34" s="180" t="str">
        <f>IF(ISBLANK('ÁREA MEJORA COMPETENCIAL'!S34),"",IF(CV34="","VER RESULTADOS",(CW34/CV34)))</f>
        <v/>
      </c>
      <c r="CZ34" s="71"/>
    </row>
    <row r="35" spans="1:104" ht="18" customHeight="1" x14ac:dyDescent="0.3">
      <c r="A35" s="270"/>
      <c r="B35" s="269"/>
      <c r="C35" s="243"/>
      <c r="D35" s="244"/>
      <c r="E35" s="28"/>
      <c r="F35" s="30"/>
      <c r="G35" s="354"/>
      <c r="H35" s="355"/>
      <c r="I35" s="225"/>
      <c r="J35" s="225"/>
      <c r="K35" s="354"/>
      <c r="L35" s="355"/>
      <c r="M35" s="239"/>
      <c r="N35" s="239"/>
      <c r="O35" s="239"/>
      <c r="P35" s="239"/>
      <c r="Q35" s="239"/>
      <c r="R35" s="245"/>
      <c r="S35" s="242"/>
      <c r="T35" s="132" t="str">
        <f t="shared" si="31"/>
        <v/>
      </c>
      <c r="U35" s="132">
        <f t="shared" si="32"/>
        <v>0</v>
      </c>
      <c r="V35" s="133" t="str">
        <f t="shared" si="33"/>
        <v/>
      </c>
      <c r="W35" s="133" t="str">
        <f t="shared" si="34"/>
        <v/>
      </c>
      <c r="X35" s="132">
        <f t="shared" si="35"/>
        <v>0</v>
      </c>
      <c r="Y35" s="133" t="str">
        <f t="shared" si="7"/>
        <v/>
      </c>
      <c r="Z35" s="82"/>
      <c r="AA35" s="225"/>
      <c r="AB35" s="225"/>
      <c r="AC35" s="31">
        <f t="shared" si="8"/>
        <v>0</v>
      </c>
      <c r="AD35" s="225"/>
      <c r="AE35" s="225"/>
      <c r="AF35" s="31">
        <f t="shared" si="9"/>
        <v>0</v>
      </c>
      <c r="AG35" s="36"/>
      <c r="AH35" s="36"/>
      <c r="AI35" s="31">
        <f t="shared" si="10"/>
        <v>0</v>
      </c>
      <c r="AJ35" s="36"/>
      <c r="AK35" s="36"/>
      <c r="AL35" s="31">
        <f t="shared" si="11"/>
        <v>0</v>
      </c>
      <c r="AM35" s="36"/>
      <c r="AN35" s="36"/>
      <c r="AO35" s="31">
        <f t="shared" si="12"/>
        <v>0</v>
      </c>
      <c r="AP35" s="199">
        <f t="shared" si="13"/>
        <v>0</v>
      </c>
      <c r="AQ35" s="36"/>
      <c r="AR35" s="36"/>
      <c r="AS35" s="31">
        <f t="shared" si="14"/>
        <v>0</v>
      </c>
      <c r="AT35" s="36"/>
      <c r="AU35" s="36"/>
      <c r="AV35" s="31">
        <f t="shared" si="15"/>
        <v>0</v>
      </c>
      <c r="AW35" s="36"/>
      <c r="AX35" s="36"/>
      <c r="AY35" s="31">
        <f t="shared" si="16"/>
        <v>0</v>
      </c>
      <c r="AZ35" s="36"/>
      <c r="BA35" s="36"/>
      <c r="BB35" s="31">
        <f t="shared" si="17"/>
        <v>0</v>
      </c>
      <c r="BC35" s="36"/>
      <c r="BD35" s="36"/>
      <c r="BE35" s="31">
        <f t="shared" si="18"/>
        <v>0</v>
      </c>
      <c r="BF35" s="200">
        <f t="shared" si="19"/>
        <v>0</v>
      </c>
      <c r="BG35" s="83"/>
      <c r="BH35" s="83"/>
      <c r="BI35" s="15">
        <f t="shared" si="20"/>
        <v>0</v>
      </c>
      <c r="BJ35" s="83"/>
      <c r="BK35" s="83"/>
      <c r="BL35" s="15">
        <f t="shared" si="21"/>
        <v>0</v>
      </c>
      <c r="BM35" s="83"/>
      <c r="BN35" s="83"/>
      <c r="BO35" s="15">
        <f t="shared" si="22"/>
        <v>0</v>
      </c>
      <c r="BP35" s="83"/>
      <c r="BQ35" s="83"/>
      <c r="BR35" s="15">
        <f t="shared" si="23"/>
        <v>0</v>
      </c>
      <c r="BS35" s="83"/>
      <c r="BT35" s="83"/>
      <c r="BU35" s="15">
        <f t="shared" si="24"/>
        <v>0</v>
      </c>
      <c r="BV35" s="200">
        <f t="shared" si="25"/>
        <v>0</v>
      </c>
      <c r="BW35" s="30"/>
      <c r="BX35" s="30"/>
      <c r="BY35" s="30"/>
      <c r="BZ35" s="30"/>
      <c r="CA35" s="30"/>
      <c r="CB35" s="30"/>
      <c r="CC35" s="30"/>
      <c r="CD35" s="30"/>
      <c r="CE35" s="30"/>
      <c r="CF35" s="30"/>
      <c r="CG35" s="30"/>
      <c r="CH35" s="30"/>
      <c r="CI35" s="30"/>
      <c r="CJ35" s="30"/>
      <c r="CK35" s="30"/>
      <c r="CL35" s="30"/>
      <c r="CM35" s="30"/>
      <c r="CN35" s="30"/>
      <c r="CO35" s="30"/>
      <c r="CP35" s="30"/>
      <c r="CQ35" s="15">
        <f t="shared" si="26"/>
        <v>0</v>
      </c>
      <c r="CR35" s="200">
        <f t="shared" si="27"/>
        <v>0</v>
      </c>
      <c r="CS35" s="84"/>
      <c r="CT35" s="85" t="str">
        <f t="shared" si="28"/>
        <v/>
      </c>
      <c r="CU35" s="86" t="str">
        <f t="shared" si="1"/>
        <v/>
      </c>
      <c r="CV35" s="86" t="str">
        <f t="shared" si="29"/>
        <v/>
      </c>
      <c r="CW35" s="198">
        <f t="shared" si="30"/>
        <v>0</v>
      </c>
      <c r="CX35" s="44" t="str">
        <f>IF(ISBLANK('ÁREA MEJORA COMPETENCIAL'!S35),"",IF(CV35="","",SUM(CW35,-CV35)))</f>
        <v/>
      </c>
      <c r="CY35" s="180" t="str">
        <f>IF(ISBLANK('ÁREA MEJORA COMPETENCIAL'!S35),"",IF(CV35="","VER RESULTADOS",(CW35/CV35)))</f>
        <v/>
      </c>
      <c r="CZ35" s="71"/>
    </row>
    <row r="36" spans="1:104" ht="18" customHeight="1" x14ac:dyDescent="0.3">
      <c r="A36" s="270"/>
      <c r="B36" s="269"/>
      <c r="C36" s="243"/>
      <c r="D36" s="244"/>
      <c r="E36" s="28"/>
      <c r="F36" s="30"/>
      <c r="G36" s="354"/>
      <c r="H36" s="355"/>
      <c r="I36" s="225"/>
      <c r="J36" s="225"/>
      <c r="K36" s="354"/>
      <c r="L36" s="355"/>
      <c r="M36" s="239"/>
      <c r="N36" s="239"/>
      <c r="O36" s="239"/>
      <c r="P36" s="239"/>
      <c r="Q36" s="239"/>
      <c r="R36" s="245"/>
      <c r="S36" s="242"/>
      <c r="T36" s="132" t="str">
        <f t="shared" si="31"/>
        <v/>
      </c>
      <c r="U36" s="132">
        <f t="shared" si="32"/>
        <v>0</v>
      </c>
      <c r="V36" s="133" t="str">
        <f t="shared" si="33"/>
        <v/>
      </c>
      <c r="W36" s="133" t="str">
        <f t="shared" si="34"/>
        <v/>
      </c>
      <c r="X36" s="132">
        <f t="shared" si="35"/>
        <v>0</v>
      </c>
      <c r="Y36" s="133" t="str">
        <f t="shared" si="7"/>
        <v/>
      </c>
      <c r="Z36" s="82"/>
      <c r="AA36" s="225"/>
      <c r="AB36" s="225"/>
      <c r="AC36" s="31">
        <f t="shared" si="8"/>
        <v>0</v>
      </c>
      <c r="AD36" s="225"/>
      <c r="AE36" s="225"/>
      <c r="AF36" s="31">
        <f t="shared" si="9"/>
        <v>0</v>
      </c>
      <c r="AG36" s="36"/>
      <c r="AH36" s="36"/>
      <c r="AI36" s="31">
        <f t="shared" si="10"/>
        <v>0</v>
      </c>
      <c r="AJ36" s="36"/>
      <c r="AK36" s="36"/>
      <c r="AL36" s="31">
        <f t="shared" si="11"/>
        <v>0</v>
      </c>
      <c r="AM36" s="36"/>
      <c r="AN36" s="36"/>
      <c r="AO36" s="31">
        <f t="shared" si="12"/>
        <v>0</v>
      </c>
      <c r="AP36" s="199">
        <f t="shared" si="13"/>
        <v>0</v>
      </c>
      <c r="AQ36" s="36"/>
      <c r="AR36" s="36"/>
      <c r="AS36" s="31">
        <f t="shared" si="14"/>
        <v>0</v>
      </c>
      <c r="AT36" s="36"/>
      <c r="AU36" s="36"/>
      <c r="AV36" s="31">
        <f t="shared" si="15"/>
        <v>0</v>
      </c>
      <c r="AW36" s="36"/>
      <c r="AX36" s="36"/>
      <c r="AY36" s="31">
        <f t="shared" si="16"/>
        <v>0</v>
      </c>
      <c r="AZ36" s="36"/>
      <c r="BA36" s="36"/>
      <c r="BB36" s="31">
        <f t="shared" si="17"/>
        <v>0</v>
      </c>
      <c r="BC36" s="36"/>
      <c r="BD36" s="36"/>
      <c r="BE36" s="31">
        <f t="shared" si="18"/>
        <v>0</v>
      </c>
      <c r="BF36" s="200">
        <f t="shared" si="19"/>
        <v>0</v>
      </c>
      <c r="BG36" s="83"/>
      <c r="BH36" s="83"/>
      <c r="BI36" s="15">
        <f t="shared" si="20"/>
        <v>0</v>
      </c>
      <c r="BJ36" s="83"/>
      <c r="BK36" s="83"/>
      <c r="BL36" s="15">
        <f t="shared" si="21"/>
        <v>0</v>
      </c>
      <c r="BM36" s="83"/>
      <c r="BN36" s="83"/>
      <c r="BO36" s="15">
        <f t="shared" si="22"/>
        <v>0</v>
      </c>
      <c r="BP36" s="83"/>
      <c r="BQ36" s="83"/>
      <c r="BR36" s="15">
        <f t="shared" si="23"/>
        <v>0</v>
      </c>
      <c r="BS36" s="83"/>
      <c r="BT36" s="83"/>
      <c r="BU36" s="15">
        <f t="shared" si="24"/>
        <v>0</v>
      </c>
      <c r="BV36" s="200">
        <f t="shared" si="25"/>
        <v>0</v>
      </c>
      <c r="BW36" s="30"/>
      <c r="BX36" s="30"/>
      <c r="BY36" s="30"/>
      <c r="BZ36" s="30"/>
      <c r="CA36" s="30"/>
      <c r="CB36" s="30"/>
      <c r="CC36" s="30"/>
      <c r="CD36" s="30"/>
      <c r="CE36" s="30"/>
      <c r="CF36" s="30"/>
      <c r="CG36" s="30"/>
      <c r="CH36" s="30"/>
      <c r="CI36" s="30"/>
      <c r="CJ36" s="30"/>
      <c r="CK36" s="30"/>
      <c r="CL36" s="30"/>
      <c r="CM36" s="30"/>
      <c r="CN36" s="30"/>
      <c r="CO36" s="30"/>
      <c r="CP36" s="30"/>
      <c r="CQ36" s="15">
        <f t="shared" si="26"/>
        <v>0</v>
      </c>
      <c r="CR36" s="200">
        <f t="shared" si="27"/>
        <v>0</v>
      </c>
      <c r="CS36" s="84"/>
      <c r="CT36" s="85" t="str">
        <f t="shared" si="28"/>
        <v/>
      </c>
      <c r="CU36" s="86" t="str">
        <f t="shared" si="1"/>
        <v/>
      </c>
      <c r="CV36" s="86" t="str">
        <f t="shared" si="29"/>
        <v/>
      </c>
      <c r="CW36" s="198">
        <f t="shared" si="30"/>
        <v>0</v>
      </c>
      <c r="CX36" s="44" t="str">
        <f>IF(ISBLANK('ÁREA MEJORA COMPETENCIAL'!S36),"",IF(CV36="","",SUM(CW36,-CV36)))</f>
        <v/>
      </c>
      <c r="CY36" s="180" t="str">
        <f>IF(ISBLANK('ÁREA MEJORA COMPETENCIAL'!S36),"",IF(CV36="","VER RESULTADOS",(CW36/CV36)))</f>
        <v/>
      </c>
      <c r="CZ36" s="71"/>
    </row>
    <row r="37" spans="1:104" ht="18" customHeight="1" x14ac:dyDescent="0.3">
      <c r="A37" s="270"/>
      <c r="B37" s="269"/>
      <c r="C37" s="243"/>
      <c r="D37" s="244"/>
      <c r="E37" s="28"/>
      <c r="F37" s="30"/>
      <c r="G37" s="354"/>
      <c r="H37" s="355"/>
      <c r="I37" s="225"/>
      <c r="J37" s="225"/>
      <c r="K37" s="354"/>
      <c r="L37" s="355"/>
      <c r="M37" s="239"/>
      <c r="N37" s="239"/>
      <c r="O37" s="239"/>
      <c r="P37" s="239"/>
      <c r="Q37" s="239"/>
      <c r="R37" s="245"/>
      <c r="S37" s="242"/>
      <c r="T37" s="132" t="str">
        <f t="shared" si="31"/>
        <v/>
      </c>
      <c r="U37" s="132">
        <f t="shared" si="32"/>
        <v>0</v>
      </c>
      <c r="V37" s="133" t="str">
        <f t="shared" si="33"/>
        <v/>
      </c>
      <c r="W37" s="133" t="str">
        <f t="shared" si="34"/>
        <v/>
      </c>
      <c r="X37" s="132">
        <f t="shared" si="35"/>
        <v>0</v>
      </c>
      <c r="Y37" s="133" t="str">
        <f t="shared" si="7"/>
        <v/>
      </c>
      <c r="Z37" s="82"/>
      <c r="AA37" s="225"/>
      <c r="AB37" s="225"/>
      <c r="AC37" s="31">
        <f t="shared" si="8"/>
        <v>0</v>
      </c>
      <c r="AD37" s="225"/>
      <c r="AE37" s="225"/>
      <c r="AF37" s="31">
        <f t="shared" si="9"/>
        <v>0</v>
      </c>
      <c r="AG37" s="36"/>
      <c r="AH37" s="36"/>
      <c r="AI37" s="31">
        <f t="shared" si="10"/>
        <v>0</v>
      </c>
      <c r="AJ37" s="36"/>
      <c r="AK37" s="36"/>
      <c r="AL37" s="31">
        <f t="shared" si="11"/>
        <v>0</v>
      </c>
      <c r="AM37" s="36"/>
      <c r="AN37" s="36"/>
      <c r="AO37" s="31">
        <f t="shared" si="12"/>
        <v>0</v>
      </c>
      <c r="AP37" s="199">
        <f t="shared" si="13"/>
        <v>0</v>
      </c>
      <c r="AQ37" s="36"/>
      <c r="AR37" s="36"/>
      <c r="AS37" s="31">
        <f t="shared" si="14"/>
        <v>0</v>
      </c>
      <c r="AT37" s="36"/>
      <c r="AU37" s="36"/>
      <c r="AV37" s="31">
        <f t="shared" si="15"/>
        <v>0</v>
      </c>
      <c r="AW37" s="36"/>
      <c r="AX37" s="36"/>
      <c r="AY37" s="31">
        <f t="shared" si="16"/>
        <v>0</v>
      </c>
      <c r="AZ37" s="36"/>
      <c r="BA37" s="36"/>
      <c r="BB37" s="31">
        <f t="shared" si="17"/>
        <v>0</v>
      </c>
      <c r="BC37" s="36"/>
      <c r="BD37" s="36"/>
      <c r="BE37" s="31">
        <f t="shared" si="18"/>
        <v>0</v>
      </c>
      <c r="BF37" s="200">
        <f t="shared" si="19"/>
        <v>0</v>
      </c>
      <c r="BG37" s="83"/>
      <c r="BH37" s="83"/>
      <c r="BI37" s="15">
        <f t="shared" si="20"/>
        <v>0</v>
      </c>
      <c r="BJ37" s="83"/>
      <c r="BK37" s="83"/>
      <c r="BL37" s="15">
        <f t="shared" si="21"/>
        <v>0</v>
      </c>
      <c r="BM37" s="83"/>
      <c r="BN37" s="83"/>
      <c r="BO37" s="15">
        <f t="shared" si="22"/>
        <v>0</v>
      </c>
      <c r="BP37" s="83"/>
      <c r="BQ37" s="83"/>
      <c r="BR37" s="15">
        <f t="shared" si="23"/>
        <v>0</v>
      </c>
      <c r="BS37" s="83"/>
      <c r="BT37" s="83"/>
      <c r="BU37" s="15">
        <f t="shared" si="24"/>
        <v>0</v>
      </c>
      <c r="BV37" s="200">
        <f t="shared" si="25"/>
        <v>0</v>
      </c>
      <c r="BW37" s="30"/>
      <c r="BX37" s="30"/>
      <c r="BY37" s="30"/>
      <c r="BZ37" s="30"/>
      <c r="CA37" s="30"/>
      <c r="CB37" s="30"/>
      <c r="CC37" s="30"/>
      <c r="CD37" s="30"/>
      <c r="CE37" s="30"/>
      <c r="CF37" s="30"/>
      <c r="CG37" s="30"/>
      <c r="CH37" s="30"/>
      <c r="CI37" s="30"/>
      <c r="CJ37" s="30"/>
      <c r="CK37" s="30"/>
      <c r="CL37" s="30"/>
      <c r="CM37" s="30"/>
      <c r="CN37" s="30"/>
      <c r="CO37" s="30"/>
      <c r="CP37" s="30"/>
      <c r="CQ37" s="15">
        <f t="shared" si="26"/>
        <v>0</v>
      </c>
      <c r="CR37" s="200">
        <f t="shared" si="27"/>
        <v>0</v>
      </c>
      <c r="CS37" s="84"/>
      <c r="CT37" s="85" t="str">
        <f t="shared" si="28"/>
        <v/>
      </c>
      <c r="CU37" s="86" t="str">
        <f t="shared" si="1"/>
        <v/>
      </c>
      <c r="CV37" s="86" t="str">
        <f t="shared" si="29"/>
        <v/>
      </c>
      <c r="CW37" s="198">
        <f t="shared" si="30"/>
        <v>0</v>
      </c>
      <c r="CX37" s="44" t="str">
        <f>IF(ISBLANK('ÁREA MEJORA COMPETENCIAL'!S37),"",IF(CV37="","",SUM(CW37,-CV37)))</f>
        <v/>
      </c>
      <c r="CY37" s="180" t="str">
        <f>IF(ISBLANK('ÁREA MEJORA COMPETENCIAL'!S37),"",IF(CV37="","VER RESULTADOS",(CW37/CV37)))</f>
        <v/>
      </c>
      <c r="CZ37" s="71"/>
    </row>
    <row r="38" spans="1:104" ht="18" customHeight="1" x14ac:dyDescent="0.3">
      <c r="A38" s="270"/>
      <c r="B38" s="269"/>
      <c r="C38" s="243"/>
      <c r="D38" s="244"/>
      <c r="E38" s="28"/>
      <c r="F38" s="30"/>
      <c r="G38" s="354"/>
      <c r="H38" s="355"/>
      <c r="I38" s="225"/>
      <c r="J38" s="225"/>
      <c r="K38" s="354"/>
      <c r="L38" s="355"/>
      <c r="M38" s="239"/>
      <c r="N38" s="239"/>
      <c r="O38" s="239"/>
      <c r="P38" s="239"/>
      <c r="Q38" s="239"/>
      <c r="R38" s="245"/>
      <c r="S38" s="242"/>
      <c r="T38" s="132" t="str">
        <f t="shared" si="31"/>
        <v/>
      </c>
      <c r="U38" s="132">
        <f t="shared" si="32"/>
        <v>0</v>
      </c>
      <c r="V38" s="133" t="str">
        <f t="shared" si="33"/>
        <v/>
      </c>
      <c r="W38" s="133" t="str">
        <f t="shared" si="34"/>
        <v/>
      </c>
      <c r="X38" s="132">
        <f t="shared" si="35"/>
        <v>0</v>
      </c>
      <c r="Y38" s="133" t="str">
        <f t="shared" si="7"/>
        <v/>
      </c>
      <c r="Z38" s="82"/>
      <c r="AA38" s="225"/>
      <c r="AB38" s="225"/>
      <c r="AC38" s="31">
        <f t="shared" si="8"/>
        <v>0</v>
      </c>
      <c r="AD38" s="225"/>
      <c r="AE38" s="225"/>
      <c r="AF38" s="31">
        <f t="shared" si="9"/>
        <v>0</v>
      </c>
      <c r="AG38" s="36"/>
      <c r="AH38" s="36"/>
      <c r="AI38" s="31">
        <f t="shared" si="10"/>
        <v>0</v>
      </c>
      <c r="AJ38" s="36"/>
      <c r="AK38" s="36"/>
      <c r="AL38" s="31">
        <f t="shared" si="11"/>
        <v>0</v>
      </c>
      <c r="AM38" s="36"/>
      <c r="AN38" s="36"/>
      <c r="AO38" s="31">
        <f t="shared" si="12"/>
        <v>0</v>
      </c>
      <c r="AP38" s="199">
        <f t="shared" si="13"/>
        <v>0</v>
      </c>
      <c r="AQ38" s="36"/>
      <c r="AR38" s="36"/>
      <c r="AS38" s="31">
        <f t="shared" si="14"/>
        <v>0</v>
      </c>
      <c r="AT38" s="36"/>
      <c r="AU38" s="36"/>
      <c r="AV38" s="31">
        <f t="shared" si="15"/>
        <v>0</v>
      </c>
      <c r="AW38" s="36"/>
      <c r="AX38" s="36"/>
      <c r="AY38" s="31">
        <f t="shared" si="16"/>
        <v>0</v>
      </c>
      <c r="AZ38" s="36"/>
      <c r="BA38" s="36"/>
      <c r="BB38" s="31">
        <f t="shared" si="17"/>
        <v>0</v>
      </c>
      <c r="BC38" s="36"/>
      <c r="BD38" s="36"/>
      <c r="BE38" s="31">
        <f t="shared" si="18"/>
        <v>0</v>
      </c>
      <c r="BF38" s="200">
        <f t="shared" si="19"/>
        <v>0</v>
      </c>
      <c r="BG38" s="83"/>
      <c r="BH38" s="83"/>
      <c r="BI38" s="15">
        <f t="shared" si="20"/>
        <v>0</v>
      </c>
      <c r="BJ38" s="83"/>
      <c r="BK38" s="83"/>
      <c r="BL38" s="15">
        <f t="shared" si="21"/>
        <v>0</v>
      </c>
      <c r="BM38" s="83"/>
      <c r="BN38" s="83"/>
      <c r="BO38" s="15">
        <f t="shared" si="22"/>
        <v>0</v>
      </c>
      <c r="BP38" s="83"/>
      <c r="BQ38" s="83"/>
      <c r="BR38" s="15">
        <f t="shared" si="23"/>
        <v>0</v>
      </c>
      <c r="BS38" s="83"/>
      <c r="BT38" s="83"/>
      <c r="BU38" s="15">
        <f t="shared" si="24"/>
        <v>0</v>
      </c>
      <c r="BV38" s="200">
        <f t="shared" si="25"/>
        <v>0</v>
      </c>
      <c r="BW38" s="30"/>
      <c r="BX38" s="30"/>
      <c r="BY38" s="30"/>
      <c r="BZ38" s="30"/>
      <c r="CA38" s="30"/>
      <c r="CB38" s="30"/>
      <c r="CC38" s="30"/>
      <c r="CD38" s="30"/>
      <c r="CE38" s="30"/>
      <c r="CF38" s="30"/>
      <c r="CG38" s="30"/>
      <c r="CH38" s="30"/>
      <c r="CI38" s="30"/>
      <c r="CJ38" s="30"/>
      <c r="CK38" s="30"/>
      <c r="CL38" s="30"/>
      <c r="CM38" s="30"/>
      <c r="CN38" s="30"/>
      <c r="CO38" s="30"/>
      <c r="CP38" s="30"/>
      <c r="CQ38" s="15">
        <f t="shared" si="26"/>
        <v>0</v>
      </c>
      <c r="CR38" s="200">
        <f t="shared" si="27"/>
        <v>0</v>
      </c>
      <c r="CS38" s="84"/>
      <c r="CT38" s="85" t="str">
        <f t="shared" si="28"/>
        <v/>
      </c>
      <c r="CU38" s="86" t="str">
        <f t="shared" si="1"/>
        <v/>
      </c>
      <c r="CV38" s="86" t="str">
        <f t="shared" si="29"/>
        <v/>
      </c>
      <c r="CW38" s="198">
        <f t="shared" si="30"/>
        <v>0</v>
      </c>
      <c r="CX38" s="44" t="str">
        <f>IF(ISBLANK('ÁREA MEJORA COMPETENCIAL'!S38),"",IF(CV38="","",SUM(CW38,-CV38)))</f>
        <v/>
      </c>
      <c r="CY38" s="180" t="str">
        <f>IF(ISBLANK('ÁREA MEJORA COMPETENCIAL'!S38),"",IF(CV38="","VER RESULTADOS",(CW38/CV38)))</f>
        <v/>
      </c>
      <c r="CZ38" s="71"/>
    </row>
    <row r="39" spans="1:104" ht="18" customHeight="1" x14ac:dyDescent="0.3">
      <c r="A39" s="270"/>
      <c r="B39" s="269"/>
      <c r="C39" s="243"/>
      <c r="D39" s="244"/>
      <c r="E39" s="28"/>
      <c r="F39" s="30"/>
      <c r="G39" s="354"/>
      <c r="H39" s="355"/>
      <c r="I39" s="225"/>
      <c r="J39" s="225"/>
      <c r="K39" s="354"/>
      <c r="L39" s="355"/>
      <c r="M39" s="239"/>
      <c r="N39" s="239"/>
      <c r="O39" s="239"/>
      <c r="P39" s="239"/>
      <c r="Q39" s="239"/>
      <c r="R39" s="245"/>
      <c r="S39" s="242"/>
      <c r="T39" s="132" t="str">
        <f t="shared" si="31"/>
        <v/>
      </c>
      <c r="U39" s="132">
        <f t="shared" si="32"/>
        <v>0</v>
      </c>
      <c r="V39" s="133" t="str">
        <f t="shared" si="33"/>
        <v/>
      </c>
      <c r="W39" s="133" t="str">
        <f t="shared" si="34"/>
        <v/>
      </c>
      <c r="X39" s="132">
        <f t="shared" si="35"/>
        <v>0</v>
      </c>
      <c r="Y39" s="133" t="str">
        <f t="shared" si="7"/>
        <v/>
      </c>
      <c r="Z39" s="82"/>
      <c r="AA39" s="225"/>
      <c r="AB39" s="225"/>
      <c r="AC39" s="31">
        <f t="shared" si="8"/>
        <v>0</v>
      </c>
      <c r="AD39" s="225"/>
      <c r="AE39" s="225"/>
      <c r="AF39" s="31">
        <f t="shared" si="9"/>
        <v>0</v>
      </c>
      <c r="AG39" s="36"/>
      <c r="AH39" s="36"/>
      <c r="AI39" s="31">
        <f t="shared" si="10"/>
        <v>0</v>
      </c>
      <c r="AJ39" s="36"/>
      <c r="AK39" s="36"/>
      <c r="AL39" s="31">
        <f t="shared" si="11"/>
        <v>0</v>
      </c>
      <c r="AM39" s="36"/>
      <c r="AN39" s="36"/>
      <c r="AO39" s="31">
        <f t="shared" si="12"/>
        <v>0</v>
      </c>
      <c r="AP39" s="199">
        <f t="shared" si="13"/>
        <v>0</v>
      </c>
      <c r="AQ39" s="36"/>
      <c r="AR39" s="36"/>
      <c r="AS39" s="31">
        <f t="shared" si="14"/>
        <v>0</v>
      </c>
      <c r="AT39" s="36"/>
      <c r="AU39" s="36"/>
      <c r="AV39" s="31">
        <f t="shared" si="15"/>
        <v>0</v>
      </c>
      <c r="AW39" s="36"/>
      <c r="AX39" s="36"/>
      <c r="AY39" s="31">
        <f t="shared" si="16"/>
        <v>0</v>
      </c>
      <c r="AZ39" s="36"/>
      <c r="BA39" s="36"/>
      <c r="BB39" s="31">
        <f t="shared" si="17"/>
        <v>0</v>
      </c>
      <c r="BC39" s="36"/>
      <c r="BD39" s="36"/>
      <c r="BE39" s="31">
        <f t="shared" si="18"/>
        <v>0</v>
      </c>
      <c r="BF39" s="200">
        <f t="shared" si="19"/>
        <v>0</v>
      </c>
      <c r="BG39" s="83"/>
      <c r="BH39" s="83"/>
      <c r="BI39" s="15">
        <f t="shared" si="20"/>
        <v>0</v>
      </c>
      <c r="BJ39" s="83"/>
      <c r="BK39" s="83"/>
      <c r="BL39" s="15">
        <f t="shared" si="21"/>
        <v>0</v>
      </c>
      <c r="BM39" s="83"/>
      <c r="BN39" s="83"/>
      <c r="BO39" s="15">
        <f t="shared" si="22"/>
        <v>0</v>
      </c>
      <c r="BP39" s="83"/>
      <c r="BQ39" s="83"/>
      <c r="BR39" s="15">
        <f t="shared" si="23"/>
        <v>0</v>
      </c>
      <c r="BS39" s="83"/>
      <c r="BT39" s="83"/>
      <c r="BU39" s="15">
        <f t="shared" si="24"/>
        <v>0</v>
      </c>
      <c r="BV39" s="200">
        <f t="shared" si="25"/>
        <v>0</v>
      </c>
      <c r="BW39" s="30"/>
      <c r="BX39" s="30"/>
      <c r="BY39" s="30"/>
      <c r="BZ39" s="30"/>
      <c r="CA39" s="30"/>
      <c r="CB39" s="30"/>
      <c r="CC39" s="30"/>
      <c r="CD39" s="30"/>
      <c r="CE39" s="30"/>
      <c r="CF39" s="30"/>
      <c r="CG39" s="30"/>
      <c r="CH39" s="30"/>
      <c r="CI39" s="30"/>
      <c r="CJ39" s="30"/>
      <c r="CK39" s="30"/>
      <c r="CL39" s="30"/>
      <c r="CM39" s="30"/>
      <c r="CN39" s="30"/>
      <c r="CO39" s="30"/>
      <c r="CP39" s="30"/>
      <c r="CQ39" s="15">
        <f t="shared" si="26"/>
        <v>0</v>
      </c>
      <c r="CR39" s="200">
        <f t="shared" si="27"/>
        <v>0</v>
      </c>
      <c r="CS39" s="84"/>
      <c r="CT39" s="85" t="str">
        <f t="shared" si="28"/>
        <v/>
      </c>
      <c r="CU39" s="86" t="str">
        <f t="shared" si="1"/>
        <v/>
      </c>
      <c r="CV39" s="86" t="str">
        <f t="shared" si="29"/>
        <v/>
      </c>
      <c r="CW39" s="198">
        <f t="shared" si="30"/>
        <v>0</v>
      </c>
      <c r="CX39" s="44" t="str">
        <f>IF(ISBLANK('ÁREA MEJORA COMPETENCIAL'!S39),"",IF(CV39="","",SUM(CW39,-CV39)))</f>
        <v/>
      </c>
      <c r="CY39" s="180" t="str">
        <f>IF(ISBLANK('ÁREA MEJORA COMPETENCIAL'!S39),"",IF(CV39="","VER RESULTADOS",(CW39/CV39)))</f>
        <v/>
      </c>
      <c r="CZ39" s="71"/>
    </row>
    <row r="40" spans="1:104" ht="18" customHeight="1" x14ac:dyDescent="0.3">
      <c r="A40" s="270"/>
      <c r="B40" s="269"/>
      <c r="C40" s="243"/>
      <c r="D40" s="244"/>
      <c r="E40" s="28"/>
      <c r="F40" s="30"/>
      <c r="G40" s="354"/>
      <c r="H40" s="355"/>
      <c r="I40" s="225"/>
      <c r="J40" s="225"/>
      <c r="K40" s="354"/>
      <c r="L40" s="355"/>
      <c r="M40" s="239"/>
      <c r="N40" s="239"/>
      <c r="O40" s="239"/>
      <c r="P40" s="239"/>
      <c r="Q40" s="239"/>
      <c r="R40" s="245"/>
      <c r="S40" s="242"/>
      <c r="T40" s="132" t="str">
        <f t="shared" si="31"/>
        <v/>
      </c>
      <c r="U40" s="132">
        <f t="shared" si="32"/>
        <v>0</v>
      </c>
      <c r="V40" s="133" t="str">
        <f t="shared" si="33"/>
        <v/>
      </c>
      <c r="W40" s="133" t="str">
        <f t="shared" si="34"/>
        <v/>
      </c>
      <c r="X40" s="132">
        <f t="shared" si="35"/>
        <v>0</v>
      </c>
      <c r="Y40" s="133" t="str">
        <f t="shared" si="7"/>
        <v/>
      </c>
      <c r="Z40" s="82"/>
      <c r="AA40" s="225"/>
      <c r="AB40" s="225"/>
      <c r="AC40" s="31">
        <f t="shared" si="8"/>
        <v>0</v>
      </c>
      <c r="AD40" s="225"/>
      <c r="AE40" s="225"/>
      <c r="AF40" s="31">
        <f t="shared" si="9"/>
        <v>0</v>
      </c>
      <c r="AG40" s="36"/>
      <c r="AH40" s="36"/>
      <c r="AI40" s="31">
        <f t="shared" si="10"/>
        <v>0</v>
      </c>
      <c r="AJ40" s="36"/>
      <c r="AK40" s="36"/>
      <c r="AL40" s="31">
        <f t="shared" si="11"/>
        <v>0</v>
      </c>
      <c r="AM40" s="36"/>
      <c r="AN40" s="36"/>
      <c r="AO40" s="31">
        <f t="shared" si="12"/>
        <v>0</v>
      </c>
      <c r="AP40" s="199">
        <f t="shared" si="13"/>
        <v>0</v>
      </c>
      <c r="AQ40" s="36"/>
      <c r="AR40" s="36"/>
      <c r="AS40" s="31">
        <f t="shared" si="14"/>
        <v>0</v>
      </c>
      <c r="AT40" s="36"/>
      <c r="AU40" s="36"/>
      <c r="AV40" s="31">
        <f t="shared" si="15"/>
        <v>0</v>
      </c>
      <c r="AW40" s="36"/>
      <c r="AX40" s="36"/>
      <c r="AY40" s="31">
        <f t="shared" si="16"/>
        <v>0</v>
      </c>
      <c r="AZ40" s="36"/>
      <c r="BA40" s="36"/>
      <c r="BB40" s="31">
        <f t="shared" si="17"/>
        <v>0</v>
      </c>
      <c r="BC40" s="36"/>
      <c r="BD40" s="36"/>
      <c r="BE40" s="31">
        <f t="shared" si="18"/>
        <v>0</v>
      </c>
      <c r="BF40" s="200">
        <f t="shared" si="19"/>
        <v>0</v>
      </c>
      <c r="BG40" s="83"/>
      <c r="BH40" s="83"/>
      <c r="BI40" s="15">
        <f t="shared" si="20"/>
        <v>0</v>
      </c>
      <c r="BJ40" s="83"/>
      <c r="BK40" s="83"/>
      <c r="BL40" s="15">
        <f t="shared" si="21"/>
        <v>0</v>
      </c>
      <c r="BM40" s="83"/>
      <c r="BN40" s="83"/>
      <c r="BO40" s="15">
        <f t="shared" si="22"/>
        <v>0</v>
      </c>
      <c r="BP40" s="83"/>
      <c r="BQ40" s="83"/>
      <c r="BR40" s="15">
        <f t="shared" si="23"/>
        <v>0</v>
      </c>
      <c r="BS40" s="83"/>
      <c r="BT40" s="83"/>
      <c r="BU40" s="15">
        <f t="shared" si="24"/>
        <v>0</v>
      </c>
      <c r="BV40" s="200">
        <f t="shared" si="25"/>
        <v>0</v>
      </c>
      <c r="BW40" s="30"/>
      <c r="BX40" s="30"/>
      <c r="BY40" s="30"/>
      <c r="BZ40" s="30"/>
      <c r="CA40" s="30"/>
      <c r="CB40" s="30"/>
      <c r="CC40" s="30"/>
      <c r="CD40" s="30"/>
      <c r="CE40" s="30"/>
      <c r="CF40" s="30"/>
      <c r="CG40" s="30"/>
      <c r="CH40" s="30"/>
      <c r="CI40" s="30"/>
      <c r="CJ40" s="30"/>
      <c r="CK40" s="30"/>
      <c r="CL40" s="30"/>
      <c r="CM40" s="30"/>
      <c r="CN40" s="30"/>
      <c r="CO40" s="30"/>
      <c r="CP40" s="30"/>
      <c r="CQ40" s="15">
        <f t="shared" si="26"/>
        <v>0</v>
      </c>
      <c r="CR40" s="200">
        <f t="shared" si="27"/>
        <v>0</v>
      </c>
      <c r="CS40" s="84"/>
      <c r="CT40" s="85" t="str">
        <f t="shared" si="28"/>
        <v/>
      </c>
      <c r="CU40" s="86" t="str">
        <f t="shared" si="1"/>
        <v/>
      </c>
      <c r="CV40" s="86" t="str">
        <f t="shared" si="29"/>
        <v/>
      </c>
      <c r="CW40" s="198">
        <f t="shared" si="30"/>
        <v>0</v>
      </c>
      <c r="CX40" s="44" t="str">
        <f>IF(ISBLANK('ÁREA MEJORA COMPETENCIAL'!S40),"",IF(CV40="","",SUM(CW40,-CV40)))</f>
        <v/>
      </c>
      <c r="CY40" s="180" t="str">
        <f>IF(ISBLANK('ÁREA MEJORA COMPETENCIAL'!S40),"",IF(CV40="","VER RESULTADOS",(CW40/CV40)))</f>
        <v/>
      </c>
      <c r="CZ40" s="71"/>
    </row>
    <row r="41" spans="1:104" ht="18" customHeight="1" x14ac:dyDescent="0.3">
      <c r="A41" s="270"/>
      <c r="B41" s="269"/>
      <c r="C41" s="243"/>
      <c r="D41" s="244"/>
      <c r="E41" s="28"/>
      <c r="F41" s="30"/>
      <c r="G41" s="354"/>
      <c r="H41" s="355"/>
      <c r="I41" s="225"/>
      <c r="J41" s="225"/>
      <c r="K41" s="354"/>
      <c r="L41" s="355"/>
      <c r="M41" s="239"/>
      <c r="N41" s="239"/>
      <c r="O41" s="239"/>
      <c r="P41" s="239"/>
      <c r="Q41" s="239"/>
      <c r="R41" s="245"/>
      <c r="S41" s="242"/>
      <c r="T41" s="132" t="str">
        <f t="shared" si="31"/>
        <v/>
      </c>
      <c r="U41" s="132">
        <f t="shared" si="32"/>
        <v>0</v>
      </c>
      <c r="V41" s="133" t="str">
        <f t="shared" si="33"/>
        <v/>
      </c>
      <c r="W41" s="133" t="str">
        <f t="shared" si="34"/>
        <v/>
      </c>
      <c r="X41" s="132">
        <f t="shared" si="35"/>
        <v>0</v>
      </c>
      <c r="Y41" s="133" t="str">
        <f t="shared" si="7"/>
        <v/>
      </c>
      <c r="Z41" s="82"/>
      <c r="AA41" s="225"/>
      <c r="AB41" s="225"/>
      <c r="AC41" s="31">
        <f t="shared" si="8"/>
        <v>0</v>
      </c>
      <c r="AD41" s="225"/>
      <c r="AE41" s="225"/>
      <c r="AF41" s="31">
        <f t="shared" si="9"/>
        <v>0</v>
      </c>
      <c r="AG41" s="36"/>
      <c r="AH41" s="36"/>
      <c r="AI41" s="31">
        <f t="shared" si="10"/>
        <v>0</v>
      </c>
      <c r="AJ41" s="36"/>
      <c r="AK41" s="36"/>
      <c r="AL41" s="31">
        <f t="shared" si="11"/>
        <v>0</v>
      </c>
      <c r="AM41" s="36"/>
      <c r="AN41" s="36"/>
      <c r="AO41" s="31">
        <f t="shared" si="12"/>
        <v>0</v>
      </c>
      <c r="AP41" s="199">
        <f t="shared" si="13"/>
        <v>0</v>
      </c>
      <c r="AQ41" s="36"/>
      <c r="AR41" s="36"/>
      <c r="AS41" s="31">
        <f t="shared" si="14"/>
        <v>0</v>
      </c>
      <c r="AT41" s="36"/>
      <c r="AU41" s="36"/>
      <c r="AV41" s="31">
        <f t="shared" si="15"/>
        <v>0</v>
      </c>
      <c r="AW41" s="36"/>
      <c r="AX41" s="36"/>
      <c r="AY41" s="31">
        <f t="shared" si="16"/>
        <v>0</v>
      </c>
      <c r="AZ41" s="36"/>
      <c r="BA41" s="36"/>
      <c r="BB41" s="31">
        <f t="shared" si="17"/>
        <v>0</v>
      </c>
      <c r="BC41" s="36"/>
      <c r="BD41" s="36"/>
      <c r="BE41" s="31">
        <f t="shared" si="18"/>
        <v>0</v>
      </c>
      <c r="BF41" s="200">
        <f t="shared" si="19"/>
        <v>0</v>
      </c>
      <c r="BG41" s="83"/>
      <c r="BH41" s="83"/>
      <c r="BI41" s="15">
        <f t="shared" si="20"/>
        <v>0</v>
      </c>
      <c r="BJ41" s="83"/>
      <c r="BK41" s="83"/>
      <c r="BL41" s="15">
        <f t="shared" si="21"/>
        <v>0</v>
      </c>
      <c r="BM41" s="83"/>
      <c r="BN41" s="83"/>
      <c r="BO41" s="15">
        <f t="shared" si="22"/>
        <v>0</v>
      </c>
      <c r="BP41" s="83"/>
      <c r="BQ41" s="83"/>
      <c r="BR41" s="15">
        <f t="shared" si="23"/>
        <v>0</v>
      </c>
      <c r="BS41" s="83"/>
      <c r="BT41" s="83"/>
      <c r="BU41" s="15">
        <f t="shared" si="24"/>
        <v>0</v>
      </c>
      <c r="BV41" s="200">
        <f t="shared" si="25"/>
        <v>0</v>
      </c>
      <c r="BW41" s="30"/>
      <c r="BX41" s="30"/>
      <c r="BY41" s="30"/>
      <c r="BZ41" s="30"/>
      <c r="CA41" s="30"/>
      <c r="CB41" s="30"/>
      <c r="CC41" s="30"/>
      <c r="CD41" s="30"/>
      <c r="CE41" s="30"/>
      <c r="CF41" s="30"/>
      <c r="CG41" s="30"/>
      <c r="CH41" s="30"/>
      <c r="CI41" s="30"/>
      <c r="CJ41" s="30"/>
      <c r="CK41" s="30"/>
      <c r="CL41" s="30"/>
      <c r="CM41" s="30"/>
      <c r="CN41" s="30"/>
      <c r="CO41" s="30"/>
      <c r="CP41" s="30"/>
      <c r="CQ41" s="15">
        <f t="shared" si="26"/>
        <v>0</v>
      </c>
      <c r="CR41" s="200">
        <f t="shared" si="27"/>
        <v>0</v>
      </c>
      <c r="CS41" s="84"/>
      <c r="CT41" s="85" t="str">
        <f t="shared" si="28"/>
        <v/>
      </c>
      <c r="CU41" s="86" t="str">
        <f t="shared" si="1"/>
        <v/>
      </c>
      <c r="CV41" s="86" t="str">
        <f t="shared" si="29"/>
        <v/>
      </c>
      <c r="CW41" s="198">
        <f t="shared" si="30"/>
        <v>0</v>
      </c>
      <c r="CX41" s="44" t="str">
        <f>IF(ISBLANK('ÁREA MEJORA COMPETENCIAL'!S41),"",IF(CV41="","",SUM(CW41,-CV41)))</f>
        <v/>
      </c>
      <c r="CY41" s="180" t="str">
        <f>IF(ISBLANK('ÁREA MEJORA COMPETENCIAL'!S41),"",IF(CV41="","VER RESULTADOS",(CW41/CV41)))</f>
        <v/>
      </c>
      <c r="CZ41" s="71"/>
    </row>
    <row r="42" spans="1:104" ht="18" customHeight="1" x14ac:dyDescent="0.3">
      <c r="A42" s="270"/>
      <c r="B42" s="269"/>
      <c r="C42" s="243"/>
      <c r="D42" s="244"/>
      <c r="E42" s="28"/>
      <c r="F42" s="30"/>
      <c r="G42" s="354"/>
      <c r="H42" s="355"/>
      <c r="I42" s="225"/>
      <c r="J42" s="225"/>
      <c r="K42" s="354"/>
      <c r="L42" s="355"/>
      <c r="M42" s="239"/>
      <c r="N42" s="239"/>
      <c r="O42" s="239"/>
      <c r="P42" s="239"/>
      <c r="Q42" s="239"/>
      <c r="R42" s="245"/>
      <c r="S42" s="242"/>
      <c r="T42" s="132" t="str">
        <f t="shared" si="31"/>
        <v/>
      </c>
      <c r="U42" s="132">
        <f t="shared" si="32"/>
        <v>0</v>
      </c>
      <c r="V42" s="133" t="str">
        <f t="shared" si="33"/>
        <v/>
      </c>
      <c r="W42" s="133" t="str">
        <f t="shared" si="34"/>
        <v/>
      </c>
      <c r="X42" s="132">
        <f t="shared" si="35"/>
        <v>0</v>
      </c>
      <c r="Y42" s="133" t="str">
        <f t="shared" si="7"/>
        <v/>
      </c>
      <c r="Z42" s="82"/>
      <c r="AA42" s="225"/>
      <c r="AB42" s="225"/>
      <c r="AC42" s="31">
        <f t="shared" si="8"/>
        <v>0</v>
      </c>
      <c r="AD42" s="225"/>
      <c r="AE42" s="225"/>
      <c r="AF42" s="31">
        <f t="shared" si="9"/>
        <v>0</v>
      </c>
      <c r="AG42" s="36"/>
      <c r="AH42" s="36"/>
      <c r="AI42" s="31">
        <f t="shared" si="10"/>
        <v>0</v>
      </c>
      <c r="AJ42" s="36"/>
      <c r="AK42" s="36"/>
      <c r="AL42" s="31">
        <f t="shared" si="11"/>
        <v>0</v>
      </c>
      <c r="AM42" s="36"/>
      <c r="AN42" s="36"/>
      <c r="AO42" s="31">
        <f t="shared" si="12"/>
        <v>0</v>
      </c>
      <c r="AP42" s="199">
        <f t="shared" si="13"/>
        <v>0</v>
      </c>
      <c r="AQ42" s="36"/>
      <c r="AR42" s="36"/>
      <c r="AS42" s="31">
        <f t="shared" si="14"/>
        <v>0</v>
      </c>
      <c r="AT42" s="36"/>
      <c r="AU42" s="36"/>
      <c r="AV42" s="31">
        <f t="shared" si="15"/>
        <v>0</v>
      </c>
      <c r="AW42" s="36"/>
      <c r="AX42" s="36"/>
      <c r="AY42" s="31">
        <f t="shared" si="16"/>
        <v>0</v>
      </c>
      <c r="AZ42" s="36"/>
      <c r="BA42" s="36"/>
      <c r="BB42" s="31">
        <f t="shared" si="17"/>
        <v>0</v>
      </c>
      <c r="BC42" s="36"/>
      <c r="BD42" s="36"/>
      <c r="BE42" s="31">
        <f t="shared" si="18"/>
        <v>0</v>
      </c>
      <c r="BF42" s="200">
        <f t="shared" si="19"/>
        <v>0</v>
      </c>
      <c r="BG42" s="83"/>
      <c r="BH42" s="83"/>
      <c r="BI42" s="15">
        <f t="shared" si="20"/>
        <v>0</v>
      </c>
      <c r="BJ42" s="83"/>
      <c r="BK42" s="83"/>
      <c r="BL42" s="15">
        <f t="shared" si="21"/>
        <v>0</v>
      </c>
      <c r="BM42" s="83"/>
      <c r="BN42" s="83"/>
      <c r="BO42" s="15">
        <f t="shared" si="22"/>
        <v>0</v>
      </c>
      <c r="BP42" s="83"/>
      <c r="BQ42" s="83"/>
      <c r="BR42" s="15">
        <f t="shared" si="23"/>
        <v>0</v>
      </c>
      <c r="BS42" s="83"/>
      <c r="BT42" s="83"/>
      <c r="BU42" s="15">
        <f t="shared" si="24"/>
        <v>0</v>
      </c>
      <c r="BV42" s="200">
        <f t="shared" si="25"/>
        <v>0</v>
      </c>
      <c r="BW42" s="30"/>
      <c r="BX42" s="30"/>
      <c r="BY42" s="30"/>
      <c r="BZ42" s="30"/>
      <c r="CA42" s="30"/>
      <c r="CB42" s="30"/>
      <c r="CC42" s="30"/>
      <c r="CD42" s="30"/>
      <c r="CE42" s="30"/>
      <c r="CF42" s="30"/>
      <c r="CG42" s="30"/>
      <c r="CH42" s="30"/>
      <c r="CI42" s="30"/>
      <c r="CJ42" s="30"/>
      <c r="CK42" s="30"/>
      <c r="CL42" s="30"/>
      <c r="CM42" s="30"/>
      <c r="CN42" s="30"/>
      <c r="CO42" s="30"/>
      <c r="CP42" s="30"/>
      <c r="CQ42" s="15">
        <f t="shared" si="26"/>
        <v>0</v>
      </c>
      <c r="CR42" s="200">
        <f t="shared" si="27"/>
        <v>0</v>
      </c>
      <c r="CS42" s="84"/>
      <c r="CT42" s="85" t="str">
        <f t="shared" si="28"/>
        <v/>
      </c>
      <c r="CU42" s="86" t="str">
        <f t="shared" si="1"/>
        <v/>
      </c>
      <c r="CV42" s="86" t="str">
        <f t="shared" si="29"/>
        <v/>
      </c>
      <c r="CW42" s="198">
        <f t="shared" si="30"/>
        <v>0</v>
      </c>
      <c r="CX42" s="44" t="str">
        <f>IF(ISBLANK('ÁREA MEJORA COMPETENCIAL'!S42),"",IF(CV42="","",SUM(CW42,-CV42)))</f>
        <v/>
      </c>
      <c r="CY42" s="180" t="str">
        <f>IF(ISBLANK('ÁREA MEJORA COMPETENCIAL'!S42),"",IF(CV42="","VER RESULTADOS",(CW42/CV42)))</f>
        <v/>
      </c>
      <c r="CZ42" s="71"/>
    </row>
    <row r="43" spans="1:104" ht="18" customHeight="1" x14ac:dyDescent="0.3">
      <c r="A43" s="270"/>
      <c r="B43" s="269"/>
      <c r="C43" s="243"/>
      <c r="D43" s="244"/>
      <c r="E43" s="28"/>
      <c r="F43" s="30"/>
      <c r="G43" s="354"/>
      <c r="H43" s="355"/>
      <c r="I43" s="225"/>
      <c r="J43" s="225"/>
      <c r="K43" s="354"/>
      <c r="L43" s="355"/>
      <c r="M43" s="239"/>
      <c r="N43" s="239"/>
      <c r="O43" s="239"/>
      <c r="P43" s="239"/>
      <c r="Q43" s="239"/>
      <c r="R43" s="245"/>
      <c r="S43" s="242"/>
      <c r="T43" s="132" t="str">
        <f t="shared" si="31"/>
        <v/>
      </c>
      <c r="U43" s="132">
        <f t="shared" si="32"/>
        <v>0</v>
      </c>
      <c r="V43" s="133" t="str">
        <f t="shared" si="33"/>
        <v/>
      </c>
      <c r="W43" s="133" t="str">
        <f t="shared" si="34"/>
        <v/>
      </c>
      <c r="X43" s="132">
        <f t="shared" si="35"/>
        <v>0</v>
      </c>
      <c r="Y43" s="133" t="str">
        <f t="shared" si="7"/>
        <v/>
      </c>
      <c r="Z43" s="82"/>
      <c r="AA43" s="225"/>
      <c r="AB43" s="225"/>
      <c r="AC43" s="31">
        <f t="shared" si="8"/>
        <v>0</v>
      </c>
      <c r="AD43" s="225"/>
      <c r="AE43" s="225"/>
      <c r="AF43" s="31">
        <f t="shared" si="9"/>
        <v>0</v>
      </c>
      <c r="AG43" s="36"/>
      <c r="AH43" s="36"/>
      <c r="AI43" s="31">
        <f t="shared" si="10"/>
        <v>0</v>
      </c>
      <c r="AJ43" s="36"/>
      <c r="AK43" s="36"/>
      <c r="AL43" s="31">
        <f t="shared" si="11"/>
        <v>0</v>
      </c>
      <c r="AM43" s="36"/>
      <c r="AN43" s="36"/>
      <c r="AO43" s="31">
        <f t="shared" si="12"/>
        <v>0</v>
      </c>
      <c r="AP43" s="199">
        <f t="shared" si="13"/>
        <v>0</v>
      </c>
      <c r="AQ43" s="36"/>
      <c r="AR43" s="36"/>
      <c r="AS43" s="31">
        <f t="shared" si="14"/>
        <v>0</v>
      </c>
      <c r="AT43" s="36"/>
      <c r="AU43" s="36"/>
      <c r="AV43" s="31">
        <f t="shared" si="15"/>
        <v>0</v>
      </c>
      <c r="AW43" s="36"/>
      <c r="AX43" s="36"/>
      <c r="AY43" s="31">
        <f t="shared" si="16"/>
        <v>0</v>
      </c>
      <c r="AZ43" s="36"/>
      <c r="BA43" s="36"/>
      <c r="BB43" s="31">
        <f t="shared" si="17"/>
        <v>0</v>
      </c>
      <c r="BC43" s="36"/>
      <c r="BD43" s="36"/>
      <c r="BE43" s="31">
        <f t="shared" si="18"/>
        <v>0</v>
      </c>
      <c r="BF43" s="200">
        <f t="shared" si="19"/>
        <v>0</v>
      </c>
      <c r="BG43" s="83"/>
      <c r="BH43" s="83"/>
      <c r="BI43" s="15">
        <f t="shared" si="20"/>
        <v>0</v>
      </c>
      <c r="BJ43" s="83"/>
      <c r="BK43" s="83"/>
      <c r="BL43" s="15">
        <f t="shared" si="21"/>
        <v>0</v>
      </c>
      <c r="BM43" s="83"/>
      <c r="BN43" s="83"/>
      <c r="BO43" s="15">
        <f t="shared" si="22"/>
        <v>0</v>
      </c>
      <c r="BP43" s="83"/>
      <c r="BQ43" s="83"/>
      <c r="BR43" s="15">
        <f t="shared" si="23"/>
        <v>0</v>
      </c>
      <c r="BS43" s="83"/>
      <c r="BT43" s="83"/>
      <c r="BU43" s="15">
        <f t="shared" si="24"/>
        <v>0</v>
      </c>
      <c r="BV43" s="200">
        <f t="shared" si="25"/>
        <v>0</v>
      </c>
      <c r="BW43" s="30"/>
      <c r="BX43" s="30"/>
      <c r="BY43" s="30"/>
      <c r="BZ43" s="30"/>
      <c r="CA43" s="30"/>
      <c r="CB43" s="30"/>
      <c r="CC43" s="30"/>
      <c r="CD43" s="30"/>
      <c r="CE43" s="30"/>
      <c r="CF43" s="30"/>
      <c r="CG43" s="30"/>
      <c r="CH43" s="30"/>
      <c r="CI43" s="30"/>
      <c r="CJ43" s="30"/>
      <c r="CK43" s="30"/>
      <c r="CL43" s="30"/>
      <c r="CM43" s="30"/>
      <c r="CN43" s="30"/>
      <c r="CO43" s="30"/>
      <c r="CP43" s="30"/>
      <c r="CQ43" s="15">
        <f t="shared" si="26"/>
        <v>0</v>
      </c>
      <c r="CR43" s="200">
        <f t="shared" si="27"/>
        <v>0</v>
      </c>
      <c r="CS43" s="84"/>
      <c r="CT43" s="85" t="str">
        <f t="shared" si="28"/>
        <v/>
      </c>
      <c r="CU43" s="86" t="str">
        <f t="shared" si="1"/>
        <v/>
      </c>
      <c r="CV43" s="86" t="str">
        <f t="shared" si="29"/>
        <v/>
      </c>
      <c r="CW43" s="198">
        <f t="shared" si="30"/>
        <v>0</v>
      </c>
      <c r="CX43" s="44" t="str">
        <f>IF(ISBLANK('ÁREA MEJORA COMPETENCIAL'!S43),"",IF(CV43="","",SUM(CW43,-CV43)))</f>
        <v/>
      </c>
      <c r="CY43" s="180" t="str">
        <f>IF(ISBLANK('ÁREA MEJORA COMPETENCIAL'!S43),"",IF(CV43="","VER RESULTADOS",(CW43/CV43)))</f>
        <v/>
      </c>
      <c r="CZ43" s="71"/>
    </row>
    <row r="44" spans="1:104" ht="18" customHeight="1" x14ac:dyDescent="0.3">
      <c r="A44" s="270"/>
      <c r="B44" s="269"/>
      <c r="C44" s="243"/>
      <c r="D44" s="244"/>
      <c r="E44" s="28"/>
      <c r="F44" s="30"/>
      <c r="G44" s="354"/>
      <c r="H44" s="355"/>
      <c r="I44" s="225"/>
      <c r="J44" s="225"/>
      <c r="K44" s="354"/>
      <c r="L44" s="355"/>
      <c r="M44" s="239"/>
      <c r="N44" s="239"/>
      <c r="O44" s="239"/>
      <c r="P44" s="239"/>
      <c r="Q44" s="239"/>
      <c r="R44" s="245"/>
      <c r="S44" s="242"/>
      <c r="T44" s="132" t="str">
        <f t="shared" si="31"/>
        <v/>
      </c>
      <c r="U44" s="132">
        <f t="shared" si="32"/>
        <v>0</v>
      </c>
      <c r="V44" s="133" t="str">
        <f t="shared" si="33"/>
        <v/>
      </c>
      <c r="W44" s="133" t="str">
        <f t="shared" si="34"/>
        <v/>
      </c>
      <c r="X44" s="132">
        <f t="shared" si="35"/>
        <v>0</v>
      </c>
      <c r="Y44" s="133" t="str">
        <f t="shared" si="7"/>
        <v/>
      </c>
      <c r="Z44" s="82"/>
      <c r="AA44" s="225"/>
      <c r="AB44" s="225"/>
      <c r="AC44" s="31">
        <f t="shared" si="8"/>
        <v>0</v>
      </c>
      <c r="AD44" s="225"/>
      <c r="AE44" s="225"/>
      <c r="AF44" s="31">
        <f t="shared" si="9"/>
        <v>0</v>
      </c>
      <c r="AG44" s="36"/>
      <c r="AH44" s="36"/>
      <c r="AI44" s="31">
        <f t="shared" si="10"/>
        <v>0</v>
      </c>
      <c r="AJ44" s="36"/>
      <c r="AK44" s="36"/>
      <c r="AL44" s="31">
        <f t="shared" si="11"/>
        <v>0</v>
      </c>
      <c r="AM44" s="36"/>
      <c r="AN44" s="36"/>
      <c r="AO44" s="31">
        <f t="shared" si="12"/>
        <v>0</v>
      </c>
      <c r="AP44" s="199">
        <f t="shared" si="13"/>
        <v>0</v>
      </c>
      <c r="AQ44" s="36"/>
      <c r="AR44" s="36"/>
      <c r="AS44" s="31">
        <f t="shared" si="14"/>
        <v>0</v>
      </c>
      <c r="AT44" s="36"/>
      <c r="AU44" s="36"/>
      <c r="AV44" s="31">
        <f t="shared" si="15"/>
        <v>0</v>
      </c>
      <c r="AW44" s="36"/>
      <c r="AX44" s="36"/>
      <c r="AY44" s="31">
        <f t="shared" si="16"/>
        <v>0</v>
      </c>
      <c r="AZ44" s="36"/>
      <c r="BA44" s="36"/>
      <c r="BB44" s="31">
        <f t="shared" si="17"/>
        <v>0</v>
      </c>
      <c r="BC44" s="36"/>
      <c r="BD44" s="36"/>
      <c r="BE44" s="31">
        <f t="shared" si="18"/>
        <v>0</v>
      </c>
      <c r="BF44" s="200">
        <f t="shared" si="19"/>
        <v>0</v>
      </c>
      <c r="BG44" s="83"/>
      <c r="BH44" s="83"/>
      <c r="BI44" s="15">
        <f t="shared" si="20"/>
        <v>0</v>
      </c>
      <c r="BJ44" s="83"/>
      <c r="BK44" s="83"/>
      <c r="BL44" s="15">
        <f t="shared" si="21"/>
        <v>0</v>
      </c>
      <c r="BM44" s="83"/>
      <c r="BN44" s="83"/>
      <c r="BO44" s="15">
        <f t="shared" si="22"/>
        <v>0</v>
      </c>
      <c r="BP44" s="83"/>
      <c r="BQ44" s="83"/>
      <c r="BR44" s="15">
        <f t="shared" si="23"/>
        <v>0</v>
      </c>
      <c r="BS44" s="83"/>
      <c r="BT44" s="83"/>
      <c r="BU44" s="15">
        <f t="shared" si="24"/>
        <v>0</v>
      </c>
      <c r="BV44" s="200">
        <f t="shared" si="25"/>
        <v>0</v>
      </c>
      <c r="BW44" s="30"/>
      <c r="BX44" s="30"/>
      <c r="BY44" s="30"/>
      <c r="BZ44" s="30"/>
      <c r="CA44" s="30"/>
      <c r="CB44" s="30"/>
      <c r="CC44" s="30"/>
      <c r="CD44" s="30"/>
      <c r="CE44" s="30"/>
      <c r="CF44" s="30"/>
      <c r="CG44" s="30"/>
      <c r="CH44" s="30"/>
      <c r="CI44" s="30"/>
      <c r="CJ44" s="30"/>
      <c r="CK44" s="30"/>
      <c r="CL44" s="30"/>
      <c r="CM44" s="30"/>
      <c r="CN44" s="30"/>
      <c r="CO44" s="30"/>
      <c r="CP44" s="30"/>
      <c r="CQ44" s="15">
        <f t="shared" si="26"/>
        <v>0</v>
      </c>
      <c r="CR44" s="200">
        <f t="shared" si="27"/>
        <v>0</v>
      </c>
      <c r="CS44" s="84"/>
      <c r="CT44" s="85" t="str">
        <f t="shared" si="28"/>
        <v/>
      </c>
      <c r="CU44" s="86" t="str">
        <f t="shared" si="1"/>
        <v/>
      </c>
      <c r="CV44" s="86" t="str">
        <f t="shared" si="29"/>
        <v/>
      </c>
      <c r="CW44" s="198">
        <f t="shared" si="30"/>
        <v>0</v>
      </c>
      <c r="CX44" s="44" t="str">
        <f>IF(ISBLANK('ÁREA MEJORA COMPETENCIAL'!S44),"",IF(CV44="","",SUM(CW44,-CV44)))</f>
        <v/>
      </c>
      <c r="CY44" s="180" t="str">
        <f>IF(ISBLANK('ÁREA MEJORA COMPETENCIAL'!S44),"",IF(CV44="","VER RESULTADOS",(CW44/CV44)))</f>
        <v/>
      </c>
      <c r="CZ44" s="71"/>
    </row>
    <row r="45" spans="1:104" ht="18" customHeight="1" x14ac:dyDescent="0.3">
      <c r="A45" s="270"/>
      <c r="B45" s="269"/>
      <c r="C45" s="243"/>
      <c r="D45" s="244"/>
      <c r="E45" s="28"/>
      <c r="F45" s="30"/>
      <c r="G45" s="354"/>
      <c r="H45" s="355"/>
      <c r="I45" s="225"/>
      <c r="J45" s="225"/>
      <c r="K45" s="354"/>
      <c r="L45" s="355"/>
      <c r="M45" s="239"/>
      <c r="N45" s="239"/>
      <c r="O45" s="239"/>
      <c r="P45" s="239"/>
      <c r="Q45" s="239"/>
      <c r="R45" s="245"/>
      <c r="S45" s="242"/>
      <c r="T45" s="132" t="str">
        <f t="shared" si="31"/>
        <v/>
      </c>
      <c r="U45" s="132">
        <f t="shared" si="32"/>
        <v>0</v>
      </c>
      <c r="V45" s="133" t="str">
        <f t="shared" si="33"/>
        <v/>
      </c>
      <c r="W45" s="133" t="str">
        <f t="shared" si="34"/>
        <v/>
      </c>
      <c r="X45" s="132">
        <f t="shared" si="35"/>
        <v>0</v>
      </c>
      <c r="Y45" s="133" t="str">
        <f t="shared" si="7"/>
        <v/>
      </c>
      <c r="Z45" s="82"/>
      <c r="AA45" s="225"/>
      <c r="AB45" s="225"/>
      <c r="AC45" s="31">
        <f t="shared" si="8"/>
        <v>0</v>
      </c>
      <c r="AD45" s="225"/>
      <c r="AE45" s="225"/>
      <c r="AF45" s="31">
        <f t="shared" si="9"/>
        <v>0</v>
      </c>
      <c r="AG45" s="36"/>
      <c r="AH45" s="36"/>
      <c r="AI45" s="31">
        <f t="shared" si="10"/>
        <v>0</v>
      </c>
      <c r="AJ45" s="36"/>
      <c r="AK45" s="36"/>
      <c r="AL45" s="31">
        <f t="shared" si="11"/>
        <v>0</v>
      </c>
      <c r="AM45" s="36"/>
      <c r="AN45" s="36"/>
      <c r="AO45" s="31">
        <f t="shared" si="12"/>
        <v>0</v>
      </c>
      <c r="AP45" s="199">
        <f t="shared" si="13"/>
        <v>0</v>
      </c>
      <c r="AQ45" s="36"/>
      <c r="AR45" s="36"/>
      <c r="AS45" s="31">
        <f t="shared" si="14"/>
        <v>0</v>
      </c>
      <c r="AT45" s="36"/>
      <c r="AU45" s="36"/>
      <c r="AV45" s="31">
        <f t="shared" si="15"/>
        <v>0</v>
      </c>
      <c r="AW45" s="36"/>
      <c r="AX45" s="36"/>
      <c r="AY45" s="31">
        <f t="shared" si="16"/>
        <v>0</v>
      </c>
      <c r="AZ45" s="36"/>
      <c r="BA45" s="36"/>
      <c r="BB45" s="31">
        <f t="shared" si="17"/>
        <v>0</v>
      </c>
      <c r="BC45" s="36"/>
      <c r="BD45" s="36"/>
      <c r="BE45" s="31">
        <f t="shared" si="18"/>
        <v>0</v>
      </c>
      <c r="BF45" s="200">
        <f t="shared" si="19"/>
        <v>0</v>
      </c>
      <c r="BG45" s="83"/>
      <c r="BH45" s="83"/>
      <c r="BI45" s="15">
        <f t="shared" si="20"/>
        <v>0</v>
      </c>
      <c r="BJ45" s="83"/>
      <c r="BK45" s="83"/>
      <c r="BL45" s="15">
        <f t="shared" si="21"/>
        <v>0</v>
      </c>
      <c r="BM45" s="83"/>
      <c r="BN45" s="83"/>
      <c r="BO45" s="15">
        <f t="shared" si="22"/>
        <v>0</v>
      </c>
      <c r="BP45" s="83"/>
      <c r="BQ45" s="83"/>
      <c r="BR45" s="15">
        <f t="shared" si="23"/>
        <v>0</v>
      </c>
      <c r="BS45" s="83"/>
      <c r="BT45" s="83"/>
      <c r="BU45" s="15">
        <f t="shared" si="24"/>
        <v>0</v>
      </c>
      <c r="BV45" s="200">
        <f t="shared" si="25"/>
        <v>0</v>
      </c>
      <c r="BW45" s="30"/>
      <c r="BX45" s="30"/>
      <c r="BY45" s="30"/>
      <c r="BZ45" s="30"/>
      <c r="CA45" s="30"/>
      <c r="CB45" s="30"/>
      <c r="CC45" s="30"/>
      <c r="CD45" s="30"/>
      <c r="CE45" s="30"/>
      <c r="CF45" s="30"/>
      <c r="CG45" s="30"/>
      <c r="CH45" s="30"/>
      <c r="CI45" s="30"/>
      <c r="CJ45" s="30"/>
      <c r="CK45" s="30"/>
      <c r="CL45" s="30"/>
      <c r="CM45" s="30"/>
      <c r="CN45" s="30"/>
      <c r="CO45" s="30"/>
      <c r="CP45" s="30"/>
      <c r="CQ45" s="15">
        <f t="shared" si="26"/>
        <v>0</v>
      </c>
      <c r="CR45" s="200">
        <f t="shared" si="27"/>
        <v>0</v>
      </c>
      <c r="CS45" s="84"/>
      <c r="CT45" s="85" t="str">
        <f t="shared" si="28"/>
        <v/>
      </c>
      <c r="CU45" s="86" t="str">
        <f t="shared" si="1"/>
        <v/>
      </c>
      <c r="CV45" s="86" t="str">
        <f t="shared" si="29"/>
        <v/>
      </c>
      <c r="CW45" s="198">
        <f t="shared" si="30"/>
        <v>0</v>
      </c>
      <c r="CX45" s="44" t="str">
        <f>IF(ISBLANK('ÁREA MEJORA COMPETENCIAL'!S45),"",IF(CV45="","",SUM(CW45,-CV45)))</f>
        <v/>
      </c>
      <c r="CY45" s="180" t="str">
        <f>IF(ISBLANK('ÁREA MEJORA COMPETENCIAL'!S45),"",IF(CV45="","VER RESULTADOS",(CW45/CV45)))</f>
        <v/>
      </c>
      <c r="CZ45" s="71"/>
    </row>
    <row r="46" spans="1:104" ht="18" customHeight="1" x14ac:dyDescent="0.3">
      <c r="A46" s="270"/>
      <c r="B46" s="269"/>
      <c r="C46" s="243"/>
      <c r="D46" s="244"/>
      <c r="E46" s="28"/>
      <c r="F46" s="30"/>
      <c r="G46" s="354"/>
      <c r="H46" s="355"/>
      <c r="I46" s="225"/>
      <c r="J46" s="225"/>
      <c r="K46" s="354"/>
      <c r="L46" s="355"/>
      <c r="M46" s="239"/>
      <c r="N46" s="239"/>
      <c r="O46" s="239"/>
      <c r="P46" s="239"/>
      <c r="Q46" s="239"/>
      <c r="R46" s="245"/>
      <c r="S46" s="242"/>
      <c r="T46" s="132" t="str">
        <f t="shared" si="31"/>
        <v/>
      </c>
      <c r="U46" s="132">
        <f t="shared" si="32"/>
        <v>0</v>
      </c>
      <c r="V46" s="133" t="str">
        <f t="shared" si="33"/>
        <v/>
      </c>
      <c r="W46" s="133" t="str">
        <f t="shared" si="34"/>
        <v/>
      </c>
      <c r="X46" s="132">
        <f t="shared" si="35"/>
        <v>0</v>
      </c>
      <c r="Y46" s="133" t="str">
        <f t="shared" si="7"/>
        <v/>
      </c>
      <c r="Z46" s="82"/>
      <c r="AA46" s="225"/>
      <c r="AB46" s="225"/>
      <c r="AC46" s="31">
        <f t="shared" si="8"/>
        <v>0</v>
      </c>
      <c r="AD46" s="225"/>
      <c r="AE46" s="225"/>
      <c r="AF46" s="31">
        <f t="shared" si="9"/>
        <v>0</v>
      </c>
      <c r="AG46" s="36"/>
      <c r="AH46" s="36"/>
      <c r="AI46" s="31">
        <f t="shared" si="10"/>
        <v>0</v>
      </c>
      <c r="AJ46" s="36"/>
      <c r="AK46" s="36"/>
      <c r="AL46" s="31">
        <f t="shared" si="11"/>
        <v>0</v>
      </c>
      <c r="AM46" s="36"/>
      <c r="AN46" s="36"/>
      <c r="AO46" s="31">
        <f t="shared" si="12"/>
        <v>0</v>
      </c>
      <c r="AP46" s="199">
        <f t="shared" si="13"/>
        <v>0</v>
      </c>
      <c r="AQ46" s="36"/>
      <c r="AR46" s="36"/>
      <c r="AS46" s="31">
        <f t="shared" si="14"/>
        <v>0</v>
      </c>
      <c r="AT46" s="36"/>
      <c r="AU46" s="36"/>
      <c r="AV46" s="31">
        <f t="shared" si="15"/>
        <v>0</v>
      </c>
      <c r="AW46" s="36"/>
      <c r="AX46" s="36"/>
      <c r="AY46" s="31">
        <f t="shared" si="16"/>
        <v>0</v>
      </c>
      <c r="AZ46" s="36"/>
      <c r="BA46" s="36"/>
      <c r="BB46" s="31">
        <f t="shared" si="17"/>
        <v>0</v>
      </c>
      <c r="BC46" s="36"/>
      <c r="BD46" s="36"/>
      <c r="BE46" s="31">
        <f t="shared" si="18"/>
        <v>0</v>
      </c>
      <c r="BF46" s="200">
        <f t="shared" si="19"/>
        <v>0</v>
      </c>
      <c r="BG46" s="83"/>
      <c r="BH46" s="83"/>
      <c r="BI46" s="15">
        <f t="shared" si="20"/>
        <v>0</v>
      </c>
      <c r="BJ46" s="83"/>
      <c r="BK46" s="83"/>
      <c r="BL46" s="15">
        <f t="shared" si="21"/>
        <v>0</v>
      </c>
      <c r="BM46" s="83"/>
      <c r="BN46" s="83"/>
      <c r="BO46" s="15">
        <f t="shared" si="22"/>
        <v>0</v>
      </c>
      <c r="BP46" s="83"/>
      <c r="BQ46" s="83"/>
      <c r="BR46" s="15">
        <f t="shared" si="23"/>
        <v>0</v>
      </c>
      <c r="BS46" s="83"/>
      <c r="BT46" s="83"/>
      <c r="BU46" s="15">
        <f t="shared" si="24"/>
        <v>0</v>
      </c>
      <c r="BV46" s="200">
        <f t="shared" si="25"/>
        <v>0</v>
      </c>
      <c r="BW46" s="30"/>
      <c r="BX46" s="30"/>
      <c r="BY46" s="30"/>
      <c r="BZ46" s="30"/>
      <c r="CA46" s="30"/>
      <c r="CB46" s="30"/>
      <c r="CC46" s="30"/>
      <c r="CD46" s="30"/>
      <c r="CE46" s="30"/>
      <c r="CF46" s="30"/>
      <c r="CG46" s="30"/>
      <c r="CH46" s="30"/>
      <c r="CI46" s="30"/>
      <c r="CJ46" s="30"/>
      <c r="CK46" s="30"/>
      <c r="CL46" s="30"/>
      <c r="CM46" s="30"/>
      <c r="CN46" s="30"/>
      <c r="CO46" s="30"/>
      <c r="CP46" s="30"/>
      <c r="CQ46" s="15">
        <f t="shared" si="26"/>
        <v>0</v>
      </c>
      <c r="CR46" s="200">
        <f t="shared" si="27"/>
        <v>0</v>
      </c>
      <c r="CS46" s="84"/>
      <c r="CT46" s="85" t="str">
        <f t="shared" si="28"/>
        <v/>
      </c>
      <c r="CU46" s="86" t="str">
        <f t="shared" si="1"/>
        <v/>
      </c>
      <c r="CV46" s="86" t="str">
        <f t="shared" si="29"/>
        <v/>
      </c>
      <c r="CW46" s="198">
        <f t="shared" si="30"/>
        <v>0</v>
      </c>
      <c r="CX46" s="44" t="str">
        <f>IF(ISBLANK('ÁREA MEJORA COMPETENCIAL'!S46),"",IF(CV46="","",SUM(CW46,-CV46)))</f>
        <v/>
      </c>
      <c r="CY46" s="180" t="str">
        <f>IF(ISBLANK('ÁREA MEJORA COMPETENCIAL'!S46),"",IF(CV46="","VER RESULTADOS",(CW46/CV46)))</f>
        <v/>
      </c>
      <c r="CZ46" s="71"/>
    </row>
    <row r="47" spans="1:104" ht="18" customHeight="1" x14ac:dyDescent="0.3">
      <c r="A47" s="270"/>
      <c r="B47" s="269"/>
      <c r="C47" s="243"/>
      <c r="D47" s="244"/>
      <c r="E47" s="28"/>
      <c r="F47" s="30"/>
      <c r="G47" s="354"/>
      <c r="H47" s="355"/>
      <c r="I47" s="225"/>
      <c r="J47" s="225"/>
      <c r="K47" s="354"/>
      <c r="L47" s="355"/>
      <c r="M47" s="239"/>
      <c r="N47" s="239"/>
      <c r="O47" s="239"/>
      <c r="P47" s="239"/>
      <c r="Q47" s="239"/>
      <c r="R47" s="245"/>
      <c r="S47" s="242"/>
      <c r="T47" s="132" t="str">
        <f t="shared" si="31"/>
        <v/>
      </c>
      <c r="U47" s="132">
        <f t="shared" si="32"/>
        <v>0</v>
      </c>
      <c r="V47" s="133" t="str">
        <f t="shared" si="33"/>
        <v/>
      </c>
      <c r="W47" s="133" t="str">
        <f t="shared" si="34"/>
        <v/>
      </c>
      <c r="X47" s="132">
        <f t="shared" si="35"/>
        <v>0</v>
      </c>
      <c r="Y47" s="133" t="str">
        <f t="shared" si="7"/>
        <v/>
      </c>
      <c r="Z47" s="82"/>
      <c r="AA47" s="225"/>
      <c r="AB47" s="225"/>
      <c r="AC47" s="31">
        <f t="shared" si="8"/>
        <v>0</v>
      </c>
      <c r="AD47" s="225"/>
      <c r="AE47" s="225"/>
      <c r="AF47" s="31">
        <f t="shared" si="9"/>
        <v>0</v>
      </c>
      <c r="AG47" s="36"/>
      <c r="AH47" s="36"/>
      <c r="AI47" s="31">
        <f t="shared" si="10"/>
        <v>0</v>
      </c>
      <c r="AJ47" s="36"/>
      <c r="AK47" s="36"/>
      <c r="AL47" s="31">
        <f t="shared" si="11"/>
        <v>0</v>
      </c>
      <c r="AM47" s="36"/>
      <c r="AN47" s="36"/>
      <c r="AO47" s="31">
        <f t="shared" si="12"/>
        <v>0</v>
      </c>
      <c r="AP47" s="199">
        <f t="shared" si="13"/>
        <v>0</v>
      </c>
      <c r="AQ47" s="36"/>
      <c r="AR47" s="36"/>
      <c r="AS47" s="31">
        <f t="shared" si="14"/>
        <v>0</v>
      </c>
      <c r="AT47" s="36"/>
      <c r="AU47" s="36"/>
      <c r="AV47" s="31">
        <f t="shared" si="15"/>
        <v>0</v>
      </c>
      <c r="AW47" s="36"/>
      <c r="AX47" s="36"/>
      <c r="AY47" s="31">
        <f t="shared" si="16"/>
        <v>0</v>
      </c>
      <c r="AZ47" s="36"/>
      <c r="BA47" s="36"/>
      <c r="BB47" s="31">
        <f t="shared" si="17"/>
        <v>0</v>
      </c>
      <c r="BC47" s="36"/>
      <c r="BD47" s="36"/>
      <c r="BE47" s="31">
        <f t="shared" si="18"/>
        <v>0</v>
      </c>
      <c r="BF47" s="200">
        <f t="shared" si="19"/>
        <v>0</v>
      </c>
      <c r="BG47" s="83"/>
      <c r="BH47" s="83"/>
      <c r="BI47" s="15">
        <f t="shared" si="20"/>
        <v>0</v>
      </c>
      <c r="BJ47" s="83"/>
      <c r="BK47" s="83"/>
      <c r="BL47" s="15">
        <f t="shared" si="21"/>
        <v>0</v>
      </c>
      <c r="BM47" s="83"/>
      <c r="BN47" s="83"/>
      <c r="BO47" s="15">
        <f t="shared" si="22"/>
        <v>0</v>
      </c>
      <c r="BP47" s="83"/>
      <c r="BQ47" s="83"/>
      <c r="BR47" s="15">
        <f t="shared" si="23"/>
        <v>0</v>
      </c>
      <c r="BS47" s="83"/>
      <c r="BT47" s="83"/>
      <c r="BU47" s="15">
        <f t="shared" si="24"/>
        <v>0</v>
      </c>
      <c r="BV47" s="200">
        <f t="shared" si="25"/>
        <v>0</v>
      </c>
      <c r="BW47" s="30"/>
      <c r="BX47" s="30"/>
      <c r="BY47" s="30"/>
      <c r="BZ47" s="30"/>
      <c r="CA47" s="30"/>
      <c r="CB47" s="30"/>
      <c r="CC47" s="30"/>
      <c r="CD47" s="30"/>
      <c r="CE47" s="30"/>
      <c r="CF47" s="30"/>
      <c r="CG47" s="30"/>
      <c r="CH47" s="30"/>
      <c r="CI47" s="30"/>
      <c r="CJ47" s="30"/>
      <c r="CK47" s="30"/>
      <c r="CL47" s="30"/>
      <c r="CM47" s="30"/>
      <c r="CN47" s="30"/>
      <c r="CO47" s="30"/>
      <c r="CP47" s="30"/>
      <c r="CQ47" s="15">
        <f t="shared" si="26"/>
        <v>0</v>
      </c>
      <c r="CR47" s="200">
        <f t="shared" si="27"/>
        <v>0</v>
      </c>
      <c r="CS47" s="84"/>
      <c r="CT47" s="85" t="str">
        <f t="shared" si="28"/>
        <v/>
      </c>
      <c r="CU47" s="86" t="str">
        <f t="shared" si="1"/>
        <v/>
      </c>
      <c r="CV47" s="86" t="str">
        <f t="shared" si="29"/>
        <v/>
      </c>
      <c r="CW47" s="198">
        <f t="shared" si="30"/>
        <v>0</v>
      </c>
      <c r="CX47" s="44" t="str">
        <f>IF(ISBLANK('ÁREA MEJORA COMPETENCIAL'!S47),"",IF(CV47="","",SUM(CW47,-CV47)))</f>
        <v/>
      </c>
      <c r="CY47" s="180" t="str">
        <f>IF(ISBLANK('ÁREA MEJORA COMPETENCIAL'!S47),"",IF(CV47="","VER RESULTADOS",(CW47/CV47)))</f>
        <v/>
      </c>
      <c r="CZ47" s="71"/>
    </row>
    <row r="48" spans="1:104" ht="18" customHeight="1" x14ac:dyDescent="0.3">
      <c r="A48" s="270"/>
      <c r="B48" s="269"/>
      <c r="C48" s="243"/>
      <c r="D48" s="244"/>
      <c r="E48" s="28"/>
      <c r="F48" s="30"/>
      <c r="G48" s="354"/>
      <c r="H48" s="355"/>
      <c r="I48" s="225"/>
      <c r="J48" s="225"/>
      <c r="K48" s="354"/>
      <c r="L48" s="355"/>
      <c r="M48" s="239"/>
      <c r="N48" s="239"/>
      <c r="O48" s="239"/>
      <c r="P48" s="239"/>
      <c r="Q48" s="239"/>
      <c r="R48" s="245"/>
      <c r="S48" s="242"/>
      <c r="T48" s="132" t="str">
        <f t="shared" si="31"/>
        <v/>
      </c>
      <c r="U48" s="132">
        <f t="shared" si="32"/>
        <v>0</v>
      </c>
      <c r="V48" s="133" t="str">
        <f t="shared" si="33"/>
        <v/>
      </c>
      <c r="W48" s="133" t="str">
        <f t="shared" si="34"/>
        <v/>
      </c>
      <c r="X48" s="132">
        <f t="shared" si="35"/>
        <v>0</v>
      </c>
      <c r="Y48" s="133" t="str">
        <f t="shared" si="7"/>
        <v/>
      </c>
      <c r="Z48" s="82"/>
      <c r="AA48" s="225"/>
      <c r="AB48" s="225"/>
      <c r="AC48" s="31">
        <f t="shared" si="8"/>
        <v>0</v>
      </c>
      <c r="AD48" s="225"/>
      <c r="AE48" s="225"/>
      <c r="AF48" s="31">
        <f t="shared" si="9"/>
        <v>0</v>
      </c>
      <c r="AG48" s="36"/>
      <c r="AH48" s="36"/>
      <c r="AI48" s="31">
        <f t="shared" si="10"/>
        <v>0</v>
      </c>
      <c r="AJ48" s="36"/>
      <c r="AK48" s="36"/>
      <c r="AL48" s="31">
        <f t="shared" si="11"/>
        <v>0</v>
      </c>
      <c r="AM48" s="36"/>
      <c r="AN48" s="36"/>
      <c r="AO48" s="31">
        <f t="shared" si="12"/>
        <v>0</v>
      </c>
      <c r="AP48" s="199">
        <f t="shared" si="13"/>
        <v>0</v>
      </c>
      <c r="AQ48" s="36"/>
      <c r="AR48" s="36"/>
      <c r="AS48" s="31">
        <f t="shared" si="14"/>
        <v>0</v>
      </c>
      <c r="AT48" s="36"/>
      <c r="AU48" s="36"/>
      <c r="AV48" s="31">
        <f t="shared" si="15"/>
        <v>0</v>
      </c>
      <c r="AW48" s="36"/>
      <c r="AX48" s="36"/>
      <c r="AY48" s="31">
        <f t="shared" si="16"/>
        <v>0</v>
      </c>
      <c r="AZ48" s="36"/>
      <c r="BA48" s="36"/>
      <c r="BB48" s="31">
        <f t="shared" si="17"/>
        <v>0</v>
      </c>
      <c r="BC48" s="36"/>
      <c r="BD48" s="36"/>
      <c r="BE48" s="31">
        <f t="shared" si="18"/>
        <v>0</v>
      </c>
      <c r="BF48" s="200">
        <f t="shared" si="19"/>
        <v>0</v>
      </c>
      <c r="BG48" s="83"/>
      <c r="BH48" s="83"/>
      <c r="BI48" s="15">
        <f t="shared" si="20"/>
        <v>0</v>
      </c>
      <c r="BJ48" s="83"/>
      <c r="BK48" s="83"/>
      <c r="BL48" s="15">
        <f t="shared" si="21"/>
        <v>0</v>
      </c>
      <c r="BM48" s="83"/>
      <c r="BN48" s="83"/>
      <c r="BO48" s="15">
        <f t="shared" si="22"/>
        <v>0</v>
      </c>
      <c r="BP48" s="83"/>
      <c r="BQ48" s="83"/>
      <c r="BR48" s="15">
        <f t="shared" si="23"/>
        <v>0</v>
      </c>
      <c r="BS48" s="83"/>
      <c r="BT48" s="83"/>
      <c r="BU48" s="15">
        <f t="shared" si="24"/>
        <v>0</v>
      </c>
      <c r="BV48" s="200">
        <f t="shared" si="25"/>
        <v>0</v>
      </c>
      <c r="BW48" s="30"/>
      <c r="BX48" s="30"/>
      <c r="BY48" s="30"/>
      <c r="BZ48" s="30"/>
      <c r="CA48" s="30"/>
      <c r="CB48" s="30"/>
      <c r="CC48" s="30"/>
      <c r="CD48" s="30"/>
      <c r="CE48" s="30"/>
      <c r="CF48" s="30"/>
      <c r="CG48" s="30"/>
      <c r="CH48" s="30"/>
      <c r="CI48" s="30"/>
      <c r="CJ48" s="30"/>
      <c r="CK48" s="30"/>
      <c r="CL48" s="30"/>
      <c r="CM48" s="30"/>
      <c r="CN48" s="30"/>
      <c r="CO48" s="30"/>
      <c r="CP48" s="30"/>
      <c r="CQ48" s="15">
        <f t="shared" si="26"/>
        <v>0</v>
      </c>
      <c r="CR48" s="200">
        <f t="shared" si="27"/>
        <v>0</v>
      </c>
      <c r="CS48" s="84"/>
      <c r="CT48" s="85" t="str">
        <f t="shared" si="28"/>
        <v/>
      </c>
      <c r="CU48" s="86" t="str">
        <f t="shared" si="1"/>
        <v/>
      </c>
      <c r="CV48" s="86" t="str">
        <f t="shared" si="29"/>
        <v/>
      </c>
      <c r="CW48" s="198">
        <f t="shared" si="30"/>
        <v>0</v>
      </c>
      <c r="CX48" s="44" t="str">
        <f>IF(ISBLANK('ÁREA MEJORA COMPETENCIAL'!S48),"",IF(CV48="","",SUM(CW48,-CV48)))</f>
        <v/>
      </c>
      <c r="CY48" s="180" t="str">
        <f>IF(ISBLANK('ÁREA MEJORA COMPETENCIAL'!S48),"",IF(CV48="","VER RESULTADOS",(CW48/CV48)))</f>
        <v/>
      </c>
      <c r="CZ48" s="71"/>
    </row>
    <row r="49" spans="1:104" ht="18" customHeight="1" x14ac:dyDescent="0.3">
      <c r="A49" s="270"/>
      <c r="B49" s="269"/>
      <c r="C49" s="243"/>
      <c r="D49" s="244"/>
      <c r="E49" s="28"/>
      <c r="F49" s="30"/>
      <c r="G49" s="354"/>
      <c r="H49" s="355"/>
      <c r="I49" s="225"/>
      <c r="J49" s="225"/>
      <c r="K49" s="354"/>
      <c r="L49" s="355"/>
      <c r="M49" s="239"/>
      <c r="N49" s="239"/>
      <c r="O49" s="239"/>
      <c r="P49" s="239"/>
      <c r="Q49" s="239"/>
      <c r="R49" s="245"/>
      <c r="S49" s="242"/>
      <c r="T49" s="132" t="str">
        <f t="shared" si="31"/>
        <v/>
      </c>
      <c r="U49" s="132">
        <f t="shared" si="32"/>
        <v>0</v>
      </c>
      <c r="V49" s="133" t="str">
        <f t="shared" si="33"/>
        <v/>
      </c>
      <c r="W49" s="133" t="str">
        <f t="shared" si="34"/>
        <v/>
      </c>
      <c r="X49" s="132">
        <f t="shared" si="35"/>
        <v>0</v>
      </c>
      <c r="Y49" s="133" t="str">
        <f t="shared" si="7"/>
        <v/>
      </c>
      <c r="Z49" s="82"/>
      <c r="AA49" s="225"/>
      <c r="AB49" s="225"/>
      <c r="AC49" s="31">
        <f t="shared" si="8"/>
        <v>0</v>
      </c>
      <c r="AD49" s="225"/>
      <c r="AE49" s="225"/>
      <c r="AF49" s="31">
        <f t="shared" si="9"/>
        <v>0</v>
      </c>
      <c r="AG49" s="36"/>
      <c r="AH49" s="36"/>
      <c r="AI49" s="31">
        <f t="shared" si="10"/>
        <v>0</v>
      </c>
      <c r="AJ49" s="36"/>
      <c r="AK49" s="36"/>
      <c r="AL49" s="31">
        <f t="shared" si="11"/>
        <v>0</v>
      </c>
      <c r="AM49" s="36"/>
      <c r="AN49" s="36"/>
      <c r="AO49" s="31">
        <f t="shared" si="12"/>
        <v>0</v>
      </c>
      <c r="AP49" s="199">
        <f t="shared" si="13"/>
        <v>0</v>
      </c>
      <c r="AQ49" s="36"/>
      <c r="AR49" s="36"/>
      <c r="AS49" s="31">
        <f t="shared" si="14"/>
        <v>0</v>
      </c>
      <c r="AT49" s="36"/>
      <c r="AU49" s="36"/>
      <c r="AV49" s="31">
        <f t="shared" si="15"/>
        <v>0</v>
      </c>
      <c r="AW49" s="36"/>
      <c r="AX49" s="36"/>
      <c r="AY49" s="31">
        <f t="shared" si="16"/>
        <v>0</v>
      </c>
      <c r="AZ49" s="36"/>
      <c r="BA49" s="36"/>
      <c r="BB49" s="31">
        <f t="shared" si="17"/>
        <v>0</v>
      </c>
      <c r="BC49" s="36"/>
      <c r="BD49" s="36"/>
      <c r="BE49" s="31">
        <f t="shared" si="18"/>
        <v>0</v>
      </c>
      <c r="BF49" s="200">
        <f t="shared" si="19"/>
        <v>0</v>
      </c>
      <c r="BG49" s="83"/>
      <c r="BH49" s="83"/>
      <c r="BI49" s="15">
        <f t="shared" si="20"/>
        <v>0</v>
      </c>
      <c r="BJ49" s="83"/>
      <c r="BK49" s="83"/>
      <c r="BL49" s="15">
        <f t="shared" si="21"/>
        <v>0</v>
      </c>
      <c r="BM49" s="83"/>
      <c r="BN49" s="83"/>
      <c r="BO49" s="15">
        <f t="shared" si="22"/>
        <v>0</v>
      </c>
      <c r="BP49" s="83"/>
      <c r="BQ49" s="83"/>
      <c r="BR49" s="15">
        <f t="shared" si="23"/>
        <v>0</v>
      </c>
      <c r="BS49" s="83"/>
      <c r="BT49" s="83"/>
      <c r="BU49" s="15">
        <f t="shared" si="24"/>
        <v>0</v>
      </c>
      <c r="BV49" s="200">
        <f t="shared" si="25"/>
        <v>0</v>
      </c>
      <c r="BW49" s="30"/>
      <c r="BX49" s="30"/>
      <c r="BY49" s="30"/>
      <c r="BZ49" s="30"/>
      <c r="CA49" s="30"/>
      <c r="CB49" s="30"/>
      <c r="CC49" s="30"/>
      <c r="CD49" s="30"/>
      <c r="CE49" s="30"/>
      <c r="CF49" s="30"/>
      <c r="CG49" s="30"/>
      <c r="CH49" s="30"/>
      <c r="CI49" s="30"/>
      <c r="CJ49" s="30"/>
      <c r="CK49" s="30"/>
      <c r="CL49" s="30"/>
      <c r="CM49" s="30"/>
      <c r="CN49" s="30"/>
      <c r="CO49" s="30"/>
      <c r="CP49" s="30"/>
      <c r="CQ49" s="15">
        <f t="shared" si="26"/>
        <v>0</v>
      </c>
      <c r="CR49" s="200">
        <f t="shared" si="27"/>
        <v>0</v>
      </c>
      <c r="CS49" s="84"/>
      <c r="CT49" s="85" t="str">
        <f t="shared" si="28"/>
        <v/>
      </c>
      <c r="CU49" s="86" t="str">
        <f t="shared" si="1"/>
        <v/>
      </c>
      <c r="CV49" s="86" t="str">
        <f t="shared" si="29"/>
        <v/>
      </c>
      <c r="CW49" s="198">
        <f t="shared" si="30"/>
        <v>0</v>
      </c>
      <c r="CX49" s="44" t="str">
        <f>IF(ISBLANK('ÁREA MEJORA COMPETENCIAL'!S49),"",IF(CV49="","",SUM(CW49,-CV49)))</f>
        <v/>
      </c>
      <c r="CY49" s="180" t="str">
        <f>IF(ISBLANK('ÁREA MEJORA COMPETENCIAL'!S49),"",IF(CV49="","VER RESULTADOS",(CW49/CV49)))</f>
        <v/>
      </c>
      <c r="CZ49" s="71"/>
    </row>
    <row r="50" spans="1:104" ht="18" customHeight="1" x14ac:dyDescent="0.3">
      <c r="A50" s="270"/>
      <c r="B50" s="269"/>
      <c r="C50" s="243"/>
      <c r="D50" s="244"/>
      <c r="E50" s="28"/>
      <c r="F50" s="30"/>
      <c r="G50" s="354"/>
      <c r="H50" s="355"/>
      <c r="I50" s="225"/>
      <c r="J50" s="225"/>
      <c r="K50" s="354"/>
      <c r="L50" s="355"/>
      <c r="M50" s="239"/>
      <c r="N50" s="239"/>
      <c r="O50" s="239"/>
      <c r="P50" s="239"/>
      <c r="Q50" s="239"/>
      <c r="R50" s="245"/>
      <c r="S50" s="242"/>
      <c r="T50" s="132" t="str">
        <f t="shared" si="31"/>
        <v/>
      </c>
      <c r="U50" s="132">
        <f t="shared" si="32"/>
        <v>0</v>
      </c>
      <c r="V50" s="133" t="str">
        <f t="shared" si="33"/>
        <v/>
      </c>
      <c r="W50" s="133" t="str">
        <f t="shared" si="34"/>
        <v/>
      </c>
      <c r="X50" s="132">
        <f t="shared" si="35"/>
        <v>0</v>
      </c>
      <c r="Y50" s="133" t="str">
        <f t="shared" si="7"/>
        <v/>
      </c>
      <c r="Z50" s="82"/>
      <c r="AA50" s="225"/>
      <c r="AB50" s="225"/>
      <c r="AC50" s="31">
        <f t="shared" si="8"/>
        <v>0</v>
      </c>
      <c r="AD50" s="225"/>
      <c r="AE50" s="225"/>
      <c r="AF50" s="31">
        <f t="shared" si="9"/>
        <v>0</v>
      </c>
      <c r="AG50" s="36"/>
      <c r="AH50" s="36"/>
      <c r="AI50" s="31">
        <f t="shared" si="10"/>
        <v>0</v>
      </c>
      <c r="AJ50" s="36"/>
      <c r="AK50" s="36"/>
      <c r="AL50" s="31">
        <f t="shared" si="11"/>
        <v>0</v>
      </c>
      <c r="AM50" s="36"/>
      <c r="AN50" s="36"/>
      <c r="AO50" s="31">
        <f t="shared" si="12"/>
        <v>0</v>
      </c>
      <c r="AP50" s="199">
        <f t="shared" si="13"/>
        <v>0</v>
      </c>
      <c r="AQ50" s="36"/>
      <c r="AR50" s="36"/>
      <c r="AS50" s="31">
        <f t="shared" si="14"/>
        <v>0</v>
      </c>
      <c r="AT50" s="36"/>
      <c r="AU50" s="36"/>
      <c r="AV50" s="31">
        <f t="shared" si="15"/>
        <v>0</v>
      </c>
      <c r="AW50" s="36"/>
      <c r="AX50" s="36"/>
      <c r="AY50" s="31">
        <f t="shared" si="16"/>
        <v>0</v>
      </c>
      <c r="AZ50" s="36"/>
      <c r="BA50" s="36"/>
      <c r="BB50" s="31">
        <f t="shared" si="17"/>
        <v>0</v>
      </c>
      <c r="BC50" s="36"/>
      <c r="BD50" s="36"/>
      <c r="BE50" s="31">
        <f t="shared" si="18"/>
        <v>0</v>
      </c>
      <c r="BF50" s="200">
        <f t="shared" si="19"/>
        <v>0</v>
      </c>
      <c r="BG50" s="83"/>
      <c r="BH50" s="83"/>
      <c r="BI50" s="15">
        <f t="shared" si="20"/>
        <v>0</v>
      </c>
      <c r="BJ50" s="83"/>
      <c r="BK50" s="83"/>
      <c r="BL50" s="15">
        <f t="shared" si="21"/>
        <v>0</v>
      </c>
      <c r="BM50" s="83"/>
      <c r="BN50" s="83"/>
      <c r="BO50" s="15">
        <f t="shared" si="22"/>
        <v>0</v>
      </c>
      <c r="BP50" s="83"/>
      <c r="BQ50" s="83"/>
      <c r="BR50" s="15">
        <f t="shared" si="23"/>
        <v>0</v>
      </c>
      <c r="BS50" s="83"/>
      <c r="BT50" s="83"/>
      <c r="BU50" s="15">
        <f t="shared" si="24"/>
        <v>0</v>
      </c>
      <c r="BV50" s="200">
        <f t="shared" si="25"/>
        <v>0</v>
      </c>
      <c r="BW50" s="30"/>
      <c r="BX50" s="30"/>
      <c r="BY50" s="30"/>
      <c r="BZ50" s="30"/>
      <c r="CA50" s="30"/>
      <c r="CB50" s="30"/>
      <c r="CC50" s="30"/>
      <c r="CD50" s="30"/>
      <c r="CE50" s="30"/>
      <c r="CF50" s="30"/>
      <c r="CG50" s="30"/>
      <c r="CH50" s="30"/>
      <c r="CI50" s="30"/>
      <c r="CJ50" s="30"/>
      <c r="CK50" s="30"/>
      <c r="CL50" s="30"/>
      <c r="CM50" s="30"/>
      <c r="CN50" s="30"/>
      <c r="CO50" s="30"/>
      <c r="CP50" s="30"/>
      <c r="CQ50" s="15">
        <f t="shared" si="26"/>
        <v>0</v>
      </c>
      <c r="CR50" s="200">
        <f t="shared" si="27"/>
        <v>0</v>
      </c>
      <c r="CS50" s="84"/>
      <c r="CT50" s="85" t="str">
        <f t="shared" si="28"/>
        <v/>
      </c>
      <c r="CU50" s="86" t="str">
        <f t="shared" si="1"/>
        <v/>
      </c>
      <c r="CV50" s="86" t="str">
        <f t="shared" si="29"/>
        <v/>
      </c>
      <c r="CW50" s="198">
        <f t="shared" si="30"/>
        <v>0</v>
      </c>
      <c r="CX50" s="44" t="str">
        <f>IF(ISBLANK('ÁREA MEJORA COMPETENCIAL'!S50),"",IF(CV50="","",SUM(CW50,-CV50)))</f>
        <v/>
      </c>
      <c r="CY50" s="180" t="str">
        <f>IF(ISBLANK('ÁREA MEJORA COMPETENCIAL'!S50),"",IF(CV50="","VER RESULTADOS",(CW50/CV50)))</f>
        <v/>
      </c>
      <c r="CZ50" s="71"/>
    </row>
    <row r="51" spans="1:104" ht="18" customHeight="1" x14ac:dyDescent="0.3">
      <c r="A51" s="270"/>
      <c r="B51" s="269"/>
      <c r="C51" s="243"/>
      <c r="D51" s="244"/>
      <c r="E51" s="28"/>
      <c r="F51" s="30"/>
      <c r="G51" s="354"/>
      <c r="H51" s="355"/>
      <c r="I51" s="225"/>
      <c r="J51" s="225"/>
      <c r="K51" s="354"/>
      <c r="L51" s="355"/>
      <c r="M51" s="239"/>
      <c r="N51" s="239"/>
      <c r="O51" s="239"/>
      <c r="P51" s="239"/>
      <c r="Q51" s="239"/>
      <c r="R51" s="245"/>
      <c r="S51" s="242"/>
      <c r="T51" s="132" t="str">
        <f t="shared" si="31"/>
        <v/>
      </c>
      <c r="U51" s="132">
        <f t="shared" si="32"/>
        <v>0</v>
      </c>
      <c r="V51" s="133" t="str">
        <f t="shared" si="33"/>
        <v/>
      </c>
      <c r="W51" s="133" t="str">
        <f t="shared" si="34"/>
        <v/>
      </c>
      <c r="X51" s="132">
        <f t="shared" si="35"/>
        <v>0</v>
      </c>
      <c r="Y51" s="133" t="str">
        <f t="shared" si="7"/>
        <v/>
      </c>
      <c r="Z51" s="82"/>
      <c r="AA51" s="225"/>
      <c r="AB51" s="225"/>
      <c r="AC51" s="31">
        <f t="shared" si="8"/>
        <v>0</v>
      </c>
      <c r="AD51" s="225"/>
      <c r="AE51" s="225"/>
      <c r="AF51" s="31">
        <f t="shared" si="9"/>
        <v>0</v>
      </c>
      <c r="AG51" s="36"/>
      <c r="AH51" s="36"/>
      <c r="AI51" s="31">
        <f t="shared" si="10"/>
        <v>0</v>
      </c>
      <c r="AJ51" s="36"/>
      <c r="AK51" s="36"/>
      <c r="AL51" s="31">
        <f t="shared" si="11"/>
        <v>0</v>
      </c>
      <c r="AM51" s="36"/>
      <c r="AN51" s="36"/>
      <c r="AO51" s="31">
        <f t="shared" si="12"/>
        <v>0</v>
      </c>
      <c r="AP51" s="199">
        <f t="shared" si="13"/>
        <v>0</v>
      </c>
      <c r="AQ51" s="36"/>
      <c r="AR51" s="36"/>
      <c r="AS51" s="31">
        <f t="shared" si="14"/>
        <v>0</v>
      </c>
      <c r="AT51" s="36"/>
      <c r="AU51" s="36"/>
      <c r="AV51" s="31">
        <f t="shared" si="15"/>
        <v>0</v>
      </c>
      <c r="AW51" s="36"/>
      <c r="AX51" s="36"/>
      <c r="AY51" s="31">
        <f t="shared" si="16"/>
        <v>0</v>
      </c>
      <c r="AZ51" s="36"/>
      <c r="BA51" s="36"/>
      <c r="BB51" s="31">
        <f t="shared" si="17"/>
        <v>0</v>
      </c>
      <c r="BC51" s="36"/>
      <c r="BD51" s="36"/>
      <c r="BE51" s="31">
        <f t="shared" si="18"/>
        <v>0</v>
      </c>
      <c r="BF51" s="200">
        <f t="shared" si="19"/>
        <v>0</v>
      </c>
      <c r="BG51" s="83"/>
      <c r="BH51" s="83"/>
      <c r="BI51" s="15">
        <f t="shared" si="20"/>
        <v>0</v>
      </c>
      <c r="BJ51" s="83"/>
      <c r="BK51" s="83"/>
      <c r="BL51" s="15">
        <f t="shared" si="21"/>
        <v>0</v>
      </c>
      <c r="BM51" s="83"/>
      <c r="BN51" s="83"/>
      <c r="BO51" s="15">
        <f t="shared" si="22"/>
        <v>0</v>
      </c>
      <c r="BP51" s="83"/>
      <c r="BQ51" s="83"/>
      <c r="BR51" s="15">
        <f t="shared" si="23"/>
        <v>0</v>
      </c>
      <c r="BS51" s="83"/>
      <c r="BT51" s="83"/>
      <c r="BU51" s="15">
        <f t="shared" si="24"/>
        <v>0</v>
      </c>
      <c r="BV51" s="200">
        <f t="shared" si="25"/>
        <v>0</v>
      </c>
      <c r="BW51" s="30"/>
      <c r="BX51" s="30"/>
      <c r="BY51" s="30"/>
      <c r="BZ51" s="30"/>
      <c r="CA51" s="30"/>
      <c r="CB51" s="30"/>
      <c r="CC51" s="30"/>
      <c r="CD51" s="30"/>
      <c r="CE51" s="30"/>
      <c r="CF51" s="30"/>
      <c r="CG51" s="30"/>
      <c r="CH51" s="30"/>
      <c r="CI51" s="30"/>
      <c r="CJ51" s="30"/>
      <c r="CK51" s="30"/>
      <c r="CL51" s="30"/>
      <c r="CM51" s="30"/>
      <c r="CN51" s="30"/>
      <c r="CO51" s="30"/>
      <c r="CP51" s="30"/>
      <c r="CQ51" s="15">
        <f t="shared" si="26"/>
        <v>0</v>
      </c>
      <c r="CR51" s="200">
        <f t="shared" si="27"/>
        <v>0</v>
      </c>
      <c r="CS51" s="84"/>
      <c r="CT51" s="85" t="str">
        <f t="shared" si="28"/>
        <v/>
      </c>
      <c r="CU51" s="86" t="str">
        <f t="shared" si="1"/>
        <v/>
      </c>
      <c r="CV51" s="86" t="str">
        <f t="shared" si="29"/>
        <v/>
      </c>
      <c r="CW51" s="198">
        <f t="shared" si="30"/>
        <v>0</v>
      </c>
      <c r="CX51" s="44" t="str">
        <f>IF(ISBLANK('ÁREA MEJORA COMPETENCIAL'!S51),"",IF(CV51="","",SUM(CW51,-CV51)))</f>
        <v/>
      </c>
      <c r="CY51" s="180" t="str">
        <f>IF(ISBLANK('ÁREA MEJORA COMPETENCIAL'!S51),"",IF(CV51="","VER RESULTADOS",(CW51/CV51)))</f>
        <v/>
      </c>
      <c r="CZ51" s="71"/>
    </row>
    <row r="52" spans="1:104" ht="18" customHeight="1" x14ac:dyDescent="0.3">
      <c r="A52" s="270"/>
      <c r="B52" s="269"/>
      <c r="C52" s="243"/>
      <c r="D52" s="244"/>
      <c r="E52" s="28"/>
      <c r="F52" s="30"/>
      <c r="G52" s="354"/>
      <c r="H52" s="355"/>
      <c r="I52" s="225"/>
      <c r="J52" s="225"/>
      <c r="K52" s="354"/>
      <c r="L52" s="355"/>
      <c r="M52" s="239"/>
      <c r="N52" s="239"/>
      <c r="O52" s="239"/>
      <c r="P52" s="239"/>
      <c r="Q52" s="239"/>
      <c r="R52" s="245"/>
      <c r="S52" s="242"/>
      <c r="T52" s="132" t="str">
        <f t="shared" si="31"/>
        <v/>
      </c>
      <c r="U52" s="132">
        <f t="shared" si="32"/>
        <v>0</v>
      </c>
      <c r="V52" s="133" t="str">
        <f t="shared" si="33"/>
        <v/>
      </c>
      <c r="W52" s="133" t="str">
        <f t="shared" si="34"/>
        <v/>
      </c>
      <c r="X52" s="132">
        <f t="shared" si="35"/>
        <v>0</v>
      </c>
      <c r="Y52" s="133" t="str">
        <f t="shared" si="7"/>
        <v/>
      </c>
      <c r="Z52" s="82"/>
      <c r="AA52" s="225"/>
      <c r="AB52" s="225"/>
      <c r="AC52" s="31">
        <f t="shared" si="8"/>
        <v>0</v>
      </c>
      <c r="AD52" s="225"/>
      <c r="AE52" s="225"/>
      <c r="AF52" s="31">
        <f t="shared" si="9"/>
        <v>0</v>
      </c>
      <c r="AG52" s="36"/>
      <c r="AH52" s="36"/>
      <c r="AI52" s="31">
        <f t="shared" si="10"/>
        <v>0</v>
      </c>
      <c r="AJ52" s="36"/>
      <c r="AK52" s="36"/>
      <c r="AL52" s="31">
        <f t="shared" si="11"/>
        <v>0</v>
      </c>
      <c r="AM52" s="36"/>
      <c r="AN52" s="36"/>
      <c r="AO52" s="31">
        <f t="shared" si="12"/>
        <v>0</v>
      </c>
      <c r="AP52" s="199">
        <f t="shared" si="13"/>
        <v>0</v>
      </c>
      <c r="AQ52" s="36"/>
      <c r="AR52" s="36"/>
      <c r="AS52" s="31">
        <f t="shared" si="14"/>
        <v>0</v>
      </c>
      <c r="AT52" s="36"/>
      <c r="AU52" s="36"/>
      <c r="AV52" s="31">
        <f t="shared" si="15"/>
        <v>0</v>
      </c>
      <c r="AW52" s="36"/>
      <c r="AX52" s="36"/>
      <c r="AY52" s="31">
        <f t="shared" si="16"/>
        <v>0</v>
      </c>
      <c r="AZ52" s="36"/>
      <c r="BA52" s="36"/>
      <c r="BB52" s="31">
        <f t="shared" si="17"/>
        <v>0</v>
      </c>
      <c r="BC52" s="36"/>
      <c r="BD52" s="36"/>
      <c r="BE52" s="31">
        <f t="shared" si="18"/>
        <v>0</v>
      </c>
      <c r="BF52" s="200">
        <f t="shared" si="19"/>
        <v>0</v>
      </c>
      <c r="BG52" s="83"/>
      <c r="BH52" s="83"/>
      <c r="BI52" s="15">
        <f t="shared" si="20"/>
        <v>0</v>
      </c>
      <c r="BJ52" s="83"/>
      <c r="BK52" s="83"/>
      <c r="BL52" s="15">
        <f t="shared" si="21"/>
        <v>0</v>
      </c>
      <c r="BM52" s="83"/>
      <c r="BN52" s="83"/>
      <c r="BO52" s="15">
        <f t="shared" si="22"/>
        <v>0</v>
      </c>
      <c r="BP52" s="83"/>
      <c r="BQ52" s="83"/>
      <c r="BR52" s="15">
        <f t="shared" si="23"/>
        <v>0</v>
      </c>
      <c r="BS52" s="83"/>
      <c r="BT52" s="83"/>
      <c r="BU52" s="15">
        <f t="shared" si="24"/>
        <v>0</v>
      </c>
      <c r="BV52" s="200">
        <f t="shared" si="25"/>
        <v>0</v>
      </c>
      <c r="BW52" s="30"/>
      <c r="BX52" s="30"/>
      <c r="BY52" s="30"/>
      <c r="BZ52" s="30"/>
      <c r="CA52" s="30"/>
      <c r="CB52" s="30"/>
      <c r="CC52" s="30"/>
      <c r="CD52" s="30"/>
      <c r="CE52" s="30"/>
      <c r="CF52" s="30"/>
      <c r="CG52" s="30"/>
      <c r="CH52" s="30"/>
      <c r="CI52" s="30"/>
      <c r="CJ52" s="30"/>
      <c r="CK52" s="30"/>
      <c r="CL52" s="30"/>
      <c r="CM52" s="30"/>
      <c r="CN52" s="30"/>
      <c r="CO52" s="30"/>
      <c r="CP52" s="30"/>
      <c r="CQ52" s="15">
        <f t="shared" si="26"/>
        <v>0</v>
      </c>
      <c r="CR52" s="200">
        <f t="shared" si="27"/>
        <v>0</v>
      </c>
      <c r="CS52" s="84"/>
      <c r="CT52" s="85" t="str">
        <f t="shared" si="28"/>
        <v/>
      </c>
      <c r="CU52" s="86" t="str">
        <f t="shared" si="1"/>
        <v/>
      </c>
      <c r="CV52" s="86" t="str">
        <f t="shared" si="29"/>
        <v/>
      </c>
      <c r="CW52" s="198">
        <f t="shared" si="30"/>
        <v>0</v>
      </c>
      <c r="CX52" s="44" t="str">
        <f>IF(ISBLANK('ÁREA MEJORA COMPETENCIAL'!S52),"",IF(CV52="","",SUM(CW52,-CV52)))</f>
        <v/>
      </c>
      <c r="CY52" s="180" t="str">
        <f>IF(ISBLANK('ÁREA MEJORA COMPETENCIAL'!S52),"",IF(CV52="","VER RESULTADOS",(CW52/CV52)))</f>
        <v/>
      </c>
      <c r="CZ52" s="71"/>
    </row>
    <row r="53" spans="1:104" ht="18" customHeight="1" x14ac:dyDescent="0.3">
      <c r="A53" s="270"/>
      <c r="B53" s="269"/>
      <c r="C53" s="243"/>
      <c r="D53" s="244"/>
      <c r="E53" s="28"/>
      <c r="F53" s="30"/>
      <c r="G53" s="354"/>
      <c r="H53" s="355"/>
      <c r="I53" s="225"/>
      <c r="J53" s="225"/>
      <c r="K53" s="354"/>
      <c r="L53" s="355"/>
      <c r="M53" s="239"/>
      <c r="N53" s="239"/>
      <c r="O53" s="239"/>
      <c r="P53" s="239"/>
      <c r="Q53" s="239"/>
      <c r="R53" s="245"/>
      <c r="S53" s="242"/>
      <c r="T53" s="132" t="str">
        <f t="shared" si="31"/>
        <v/>
      </c>
      <c r="U53" s="132">
        <f t="shared" si="32"/>
        <v>0</v>
      </c>
      <c r="V53" s="133" t="str">
        <f t="shared" si="33"/>
        <v/>
      </c>
      <c r="W53" s="133" t="str">
        <f t="shared" si="34"/>
        <v/>
      </c>
      <c r="X53" s="132">
        <f t="shared" si="35"/>
        <v>0</v>
      </c>
      <c r="Y53" s="133" t="str">
        <f t="shared" si="7"/>
        <v/>
      </c>
      <c r="Z53" s="82"/>
      <c r="AA53" s="225"/>
      <c r="AB53" s="225"/>
      <c r="AC53" s="31">
        <f t="shared" si="8"/>
        <v>0</v>
      </c>
      <c r="AD53" s="225"/>
      <c r="AE53" s="225"/>
      <c r="AF53" s="31">
        <f t="shared" si="9"/>
        <v>0</v>
      </c>
      <c r="AG53" s="36"/>
      <c r="AH53" s="36"/>
      <c r="AI53" s="31">
        <f t="shared" si="10"/>
        <v>0</v>
      </c>
      <c r="AJ53" s="36"/>
      <c r="AK53" s="36"/>
      <c r="AL53" s="31">
        <f t="shared" si="11"/>
        <v>0</v>
      </c>
      <c r="AM53" s="36"/>
      <c r="AN53" s="36"/>
      <c r="AO53" s="31">
        <f t="shared" si="12"/>
        <v>0</v>
      </c>
      <c r="AP53" s="199">
        <f t="shared" si="13"/>
        <v>0</v>
      </c>
      <c r="AQ53" s="36"/>
      <c r="AR53" s="36"/>
      <c r="AS53" s="31">
        <f t="shared" si="14"/>
        <v>0</v>
      </c>
      <c r="AT53" s="36"/>
      <c r="AU53" s="36"/>
      <c r="AV53" s="31">
        <f t="shared" si="15"/>
        <v>0</v>
      </c>
      <c r="AW53" s="36"/>
      <c r="AX53" s="36"/>
      <c r="AY53" s="31">
        <f t="shared" si="16"/>
        <v>0</v>
      </c>
      <c r="AZ53" s="36"/>
      <c r="BA53" s="36"/>
      <c r="BB53" s="31">
        <f t="shared" si="17"/>
        <v>0</v>
      </c>
      <c r="BC53" s="36"/>
      <c r="BD53" s="36"/>
      <c r="BE53" s="31">
        <f t="shared" si="18"/>
        <v>0</v>
      </c>
      <c r="BF53" s="200">
        <f t="shared" si="19"/>
        <v>0</v>
      </c>
      <c r="BG53" s="83"/>
      <c r="BH53" s="83"/>
      <c r="BI53" s="15">
        <f t="shared" si="20"/>
        <v>0</v>
      </c>
      <c r="BJ53" s="83"/>
      <c r="BK53" s="83"/>
      <c r="BL53" s="15">
        <f t="shared" si="21"/>
        <v>0</v>
      </c>
      <c r="BM53" s="83"/>
      <c r="BN53" s="83"/>
      <c r="BO53" s="15">
        <f t="shared" si="22"/>
        <v>0</v>
      </c>
      <c r="BP53" s="83"/>
      <c r="BQ53" s="83"/>
      <c r="BR53" s="15">
        <f t="shared" si="23"/>
        <v>0</v>
      </c>
      <c r="BS53" s="83"/>
      <c r="BT53" s="83"/>
      <c r="BU53" s="15">
        <f t="shared" si="24"/>
        <v>0</v>
      </c>
      <c r="BV53" s="200">
        <f t="shared" si="25"/>
        <v>0</v>
      </c>
      <c r="BW53" s="30"/>
      <c r="BX53" s="30"/>
      <c r="BY53" s="30"/>
      <c r="BZ53" s="30"/>
      <c r="CA53" s="30"/>
      <c r="CB53" s="30"/>
      <c r="CC53" s="30"/>
      <c r="CD53" s="30"/>
      <c r="CE53" s="30"/>
      <c r="CF53" s="30"/>
      <c r="CG53" s="30"/>
      <c r="CH53" s="30"/>
      <c r="CI53" s="30"/>
      <c r="CJ53" s="30"/>
      <c r="CK53" s="30"/>
      <c r="CL53" s="30"/>
      <c r="CM53" s="30"/>
      <c r="CN53" s="30"/>
      <c r="CO53" s="30"/>
      <c r="CP53" s="30"/>
      <c r="CQ53" s="15">
        <f t="shared" si="26"/>
        <v>0</v>
      </c>
      <c r="CR53" s="200">
        <f t="shared" si="27"/>
        <v>0</v>
      </c>
      <c r="CS53" s="84"/>
      <c r="CT53" s="85" t="str">
        <f t="shared" si="28"/>
        <v/>
      </c>
      <c r="CU53" s="86" t="str">
        <f t="shared" si="1"/>
        <v/>
      </c>
      <c r="CV53" s="86" t="str">
        <f t="shared" si="29"/>
        <v/>
      </c>
      <c r="CW53" s="198">
        <f t="shared" si="30"/>
        <v>0</v>
      </c>
      <c r="CX53" s="44" t="str">
        <f>IF(ISBLANK('ÁREA MEJORA COMPETENCIAL'!S53),"",IF(CV53="","",SUM(CW53,-CV53)))</f>
        <v/>
      </c>
      <c r="CY53" s="180" t="str">
        <f>IF(ISBLANK('ÁREA MEJORA COMPETENCIAL'!S53),"",IF(CV53="","VER RESULTADOS",(CW53/CV53)))</f>
        <v/>
      </c>
      <c r="CZ53" s="71"/>
    </row>
    <row r="54" spans="1:104" ht="18" customHeight="1" x14ac:dyDescent="0.3">
      <c r="A54" s="270"/>
      <c r="B54" s="269"/>
      <c r="C54" s="243"/>
      <c r="D54" s="244"/>
      <c r="E54" s="28"/>
      <c r="F54" s="30"/>
      <c r="G54" s="354"/>
      <c r="H54" s="355"/>
      <c r="I54" s="225"/>
      <c r="J54" s="225"/>
      <c r="K54" s="354"/>
      <c r="L54" s="355"/>
      <c r="M54" s="239"/>
      <c r="N54" s="239"/>
      <c r="O54" s="239"/>
      <c r="P54" s="239"/>
      <c r="Q54" s="239"/>
      <c r="R54" s="245"/>
      <c r="S54" s="242"/>
      <c r="T54" s="132" t="str">
        <f t="shared" si="31"/>
        <v/>
      </c>
      <c r="U54" s="132">
        <f t="shared" si="32"/>
        <v>0</v>
      </c>
      <c r="V54" s="133" t="str">
        <f t="shared" si="33"/>
        <v/>
      </c>
      <c r="W54" s="133" t="str">
        <f t="shared" si="34"/>
        <v/>
      </c>
      <c r="X54" s="132">
        <f t="shared" si="35"/>
        <v>0</v>
      </c>
      <c r="Y54" s="133" t="str">
        <f t="shared" si="7"/>
        <v/>
      </c>
      <c r="Z54" s="82"/>
      <c r="AA54" s="225"/>
      <c r="AB54" s="225"/>
      <c r="AC54" s="31">
        <f t="shared" si="8"/>
        <v>0</v>
      </c>
      <c r="AD54" s="225"/>
      <c r="AE54" s="225"/>
      <c r="AF54" s="31">
        <f t="shared" si="9"/>
        <v>0</v>
      </c>
      <c r="AG54" s="36"/>
      <c r="AH54" s="36"/>
      <c r="AI54" s="31">
        <f t="shared" si="10"/>
        <v>0</v>
      </c>
      <c r="AJ54" s="36"/>
      <c r="AK54" s="36"/>
      <c r="AL54" s="31">
        <f t="shared" si="11"/>
        <v>0</v>
      </c>
      <c r="AM54" s="36"/>
      <c r="AN54" s="36"/>
      <c r="AO54" s="31">
        <f t="shared" si="12"/>
        <v>0</v>
      </c>
      <c r="AP54" s="199">
        <f t="shared" si="13"/>
        <v>0</v>
      </c>
      <c r="AQ54" s="36"/>
      <c r="AR54" s="36"/>
      <c r="AS54" s="31">
        <f t="shared" si="14"/>
        <v>0</v>
      </c>
      <c r="AT54" s="36"/>
      <c r="AU54" s="36"/>
      <c r="AV54" s="31">
        <f t="shared" si="15"/>
        <v>0</v>
      </c>
      <c r="AW54" s="36"/>
      <c r="AX54" s="36"/>
      <c r="AY54" s="31">
        <f t="shared" si="16"/>
        <v>0</v>
      </c>
      <c r="AZ54" s="36"/>
      <c r="BA54" s="36"/>
      <c r="BB54" s="31">
        <f t="shared" si="17"/>
        <v>0</v>
      </c>
      <c r="BC54" s="36"/>
      <c r="BD54" s="36"/>
      <c r="BE54" s="31">
        <f t="shared" si="18"/>
        <v>0</v>
      </c>
      <c r="BF54" s="200">
        <f t="shared" si="19"/>
        <v>0</v>
      </c>
      <c r="BG54" s="83"/>
      <c r="BH54" s="83"/>
      <c r="BI54" s="15">
        <f t="shared" si="20"/>
        <v>0</v>
      </c>
      <c r="BJ54" s="83"/>
      <c r="BK54" s="83"/>
      <c r="BL54" s="15">
        <f t="shared" si="21"/>
        <v>0</v>
      </c>
      <c r="BM54" s="83"/>
      <c r="BN54" s="83"/>
      <c r="BO54" s="15">
        <f t="shared" si="22"/>
        <v>0</v>
      </c>
      <c r="BP54" s="83"/>
      <c r="BQ54" s="83"/>
      <c r="BR54" s="15">
        <f t="shared" si="23"/>
        <v>0</v>
      </c>
      <c r="BS54" s="83"/>
      <c r="BT54" s="83"/>
      <c r="BU54" s="15">
        <f t="shared" si="24"/>
        <v>0</v>
      </c>
      <c r="BV54" s="200">
        <f t="shared" si="25"/>
        <v>0</v>
      </c>
      <c r="BW54" s="30"/>
      <c r="BX54" s="30"/>
      <c r="BY54" s="30"/>
      <c r="BZ54" s="30"/>
      <c r="CA54" s="30"/>
      <c r="CB54" s="30"/>
      <c r="CC54" s="30"/>
      <c r="CD54" s="30"/>
      <c r="CE54" s="30"/>
      <c r="CF54" s="30"/>
      <c r="CG54" s="30"/>
      <c r="CH54" s="30"/>
      <c r="CI54" s="30"/>
      <c r="CJ54" s="30"/>
      <c r="CK54" s="30"/>
      <c r="CL54" s="30"/>
      <c r="CM54" s="30"/>
      <c r="CN54" s="30"/>
      <c r="CO54" s="30"/>
      <c r="CP54" s="30"/>
      <c r="CQ54" s="15">
        <f t="shared" si="26"/>
        <v>0</v>
      </c>
      <c r="CR54" s="200">
        <f t="shared" si="27"/>
        <v>0</v>
      </c>
      <c r="CS54" s="84"/>
      <c r="CT54" s="85" t="str">
        <f t="shared" si="28"/>
        <v/>
      </c>
      <c r="CU54" s="86" t="str">
        <f t="shared" si="1"/>
        <v/>
      </c>
      <c r="CV54" s="86" t="str">
        <f t="shared" si="29"/>
        <v/>
      </c>
      <c r="CW54" s="198">
        <f t="shared" si="30"/>
        <v>0</v>
      </c>
      <c r="CX54" s="44" t="str">
        <f>IF(ISBLANK('ÁREA MEJORA COMPETENCIAL'!S54),"",IF(CV54="","",SUM(CW54,-CV54)))</f>
        <v/>
      </c>
      <c r="CY54" s="180" t="str">
        <f>IF(ISBLANK('ÁREA MEJORA COMPETENCIAL'!S54),"",IF(CV54="","VER RESULTADOS",(CW54/CV54)))</f>
        <v/>
      </c>
      <c r="CZ54" s="71"/>
    </row>
    <row r="55" spans="1:104" ht="18" customHeight="1" x14ac:dyDescent="0.3">
      <c r="A55" s="270"/>
      <c r="B55" s="269"/>
      <c r="C55" s="243"/>
      <c r="D55" s="244"/>
      <c r="E55" s="28"/>
      <c r="F55" s="30"/>
      <c r="G55" s="354"/>
      <c r="H55" s="355"/>
      <c r="I55" s="225"/>
      <c r="J55" s="225"/>
      <c r="K55" s="354"/>
      <c r="L55" s="355"/>
      <c r="M55" s="239"/>
      <c r="N55" s="239"/>
      <c r="O55" s="239"/>
      <c r="P55" s="239"/>
      <c r="Q55" s="239"/>
      <c r="R55" s="245"/>
      <c r="S55" s="242"/>
      <c r="T55" s="132" t="str">
        <f t="shared" si="31"/>
        <v/>
      </c>
      <c r="U55" s="132">
        <f t="shared" si="32"/>
        <v>0</v>
      </c>
      <c r="V55" s="133" t="str">
        <f t="shared" si="33"/>
        <v/>
      </c>
      <c r="W55" s="133" t="str">
        <f t="shared" si="34"/>
        <v/>
      </c>
      <c r="X55" s="132">
        <f t="shared" si="35"/>
        <v>0</v>
      </c>
      <c r="Y55" s="133" t="str">
        <f t="shared" si="7"/>
        <v/>
      </c>
      <c r="Z55" s="82"/>
      <c r="AA55" s="225"/>
      <c r="AB55" s="225"/>
      <c r="AC55" s="31">
        <f t="shared" si="8"/>
        <v>0</v>
      </c>
      <c r="AD55" s="225"/>
      <c r="AE55" s="225"/>
      <c r="AF55" s="31">
        <f t="shared" si="9"/>
        <v>0</v>
      </c>
      <c r="AG55" s="36"/>
      <c r="AH55" s="36"/>
      <c r="AI55" s="31">
        <f t="shared" si="10"/>
        <v>0</v>
      </c>
      <c r="AJ55" s="36"/>
      <c r="AK55" s="36"/>
      <c r="AL55" s="31">
        <f t="shared" si="11"/>
        <v>0</v>
      </c>
      <c r="AM55" s="36"/>
      <c r="AN55" s="36"/>
      <c r="AO55" s="31">
        <f t="shared" si="12"/>
        <v>0</v>
      </c>
      <c r="AP55" s="199">
        <f t="shared" si="13"/>
        <v>0</v>
      </c>
      <c r="AQ55" s="36"/>
      <c r="AR55" s="36"/>
      <c r="AS55" s="31">
        <f t="shared" si="14"/>
        <v>0</v>
      </c>
      <c r="AT55" s="36"/>
      <c r="AU55" s="36"/>
      <c r="AV55" s="31">
        <f t="shared" si="15"/>
        <v>0</v>
      </c>
      <c r="AW55" s="36"/>
      <c r="AX55" s="36"/>
      <c r="AY55" s="31">
        <f t="shared" si="16"/>
        <v>0</v>
      </c>
      <c r="AZ55" s="36"/>
      <c r="BA55" s="36"/>
      <c r="BB55" s="31">
        <f t="shared" si="17"/>
        <v>0</v>
      </c>
      <c r="BC55" s="36"/>
      <c r="BD55" s="36"/>
      <c r="BE55" s="31">
        <f t="shared" si="18"/>
        <v>0</v>
      </c>
      <c r="BF55" s="200">
        <f t="shared" si="19"/>
        <v>0</v>
      </c>
      <c r="BG55" s="83"/>
      <c r="BH55" s="83"/>
      <c r="BI55" s="15">
        <f t="shared" si="20"/>
        <v>0</v>
      </c>
      <c r="BJ55" s="83"/>
      <c r="BK55" s="83"/>
      <c r="BL55" s="15">
        <f t="shared" si="21"/>
        <v>0</v>
      </c>
      <c r="BM55" s="83"/>
      <c r="BN55" s="83"/>
      <c r="BO55" s="15">
        <f t="shared" si="22"/>
        <v>0</v>
      </c>
      <c r="BP55" s="83"/>
      <c r="BQ55" s="83"/>
      <c r="BR55" s="15">
        <f t="shared" si="23"/>
        <v>0</v>
      </c>
      <c r="BS55" s="83"/>
      <c r="BT55" s="83"/>
      <c r="BU55" s="15">
        <f t="shared" si="24"/>
        <v>0</v>
      </c>
      <c r="BV55" s="200">
        <f t="shared" si="25"/>
        <v>0</v>
      </c>
      <c r="BW55" s="30"/>
      <c r="BX55" s="30"/>
      <c r="BY55" s="30"/>
      <c r="BZ55" s="30"/>
      <c r="CA55" s="30"/>
      <c r="CB55" s="30"/>
      <c r="CC55" s="30"/>
      <c r="CD55" s="30"/>
      <c r="CE55" s="30"/>
      <c r="CF55" s="30"/>
      <c r="CG55" s="30"/>
      <c r="CH55" s="30"/>
      <c r="CI55" s="30"/>
      <c r="CJ55" s="30"/>
      <c r="CK55" s="30"/>
      <c r="CL55" s="30"/>
      <c r="CM55" s="30"/>
      <c r="CN55" s="30"/>
      <c r="CO55" s="30"/>
      <c r="CP55" s="30"/>
      <c r="CQ55" s="15">
        <f t="shared" si="26"/>
        <v>0</v>
      </c>
      <c r="CR55" s="200">
        <f t="shared" si="27"/>
        <v>0</v>
      </c>
      <c r="CS55" s="84"/>
      <c r="CT55" s="85" t="str">
        <f t="shared" si="28"/>
        <v/>
      </c>
      <c r="CU55" s="86" t="str">
        <f t="shared" si="1"/>
        <v/>
      </c>
      <c r="CV55" s="86" t="str">
        <f t="shared" si="29"/>
        <v/>
      </c>
      <c r="CW55" s="198">
        <f t="shared" si="30"/>
        <v>0</v>
      </c>
      <c r="CX55" s="44" t="str">
        <f>IF(ISBLANK('ÁREA MEJORA COMPETENCIAL'!S55),"",IF(CV55="","",SUM(CW55,-CV55)))</f>
        <v/>
      </c>
      <c r="CY55" s="180" t="str">
        <f>IF(ISBLANK('ÁREA MEJORA COMPETENCIAL'!S55),"",IF(CV55="","VER RESULTADOS",(CW55/CV55)))</f>
        <v/>
      </c>
      <c r="CZ55" s="71"/>
    </row>
    <row r="56" spans="1:104" ht="18" customHeight="1" x14ac:dyDescent="0.3">
      <c r="A56" s="270"/>
      <c r="B56" s="269"/>
      <c r="C56" s="243"/>
      <c r="D56" s="244"/>
      <c r="E56" s="28"/>
      <c r="F56" s="30"/>
      <c r="G56" s="354"/>
      <c r="H56" s="355"/>
      <c r="I56" s="225"/>
      <c r="J56" s="225"/>
      <c r="K56" s="354"/>
      <c r="L56" s="355"/>
      <c r="M56" s="239"/>
      <c r="N56" s="239"/>
      <c r="O56" s="239"/>
      <c r="P56" s="239"/>
      <c r="Q56" s="239"/>
      <c r="R56" s="245"/>
      <c r="S56" s="242"/>
      <c r="T56" s="132" t="str">
        <f t="shared" si="31"/>
        <v/>
      </c>
      <c r="U56" s="132">
        <f t="shared" si="32"/>
        <v>0</v>
      </c>
      <c r="V56" s="133" t="str">
        <f t="shared" si="33"/>
        <v/>
      </c>
      <c r="W56" s="133" t="str">
        <f t="shared" si="34"/>
        <v/>
      </c>
      <c r="X56" s="132">
        <f t="shared" si="35"/>
        <v>0</v>
      </c>
      <c r="Y56" s="133" t="str">
        <f t="shared" si="7"/>
        <v/>
      </c>
      <c r="Z56" s="82"/>
      <c r="AA56" s="225"/>
      <c r="AB56" s="225"/>
      <c r="AC56" s="31">
        <f t="shared" si="8"/>
        <v>0</v>
      </c>
      <c r="AD56" s="225"/>
      <c r="AE56" s="225"/>
      <c r="AF56" s="31">
        <f t="shared" si="9"/>
        <v>0</v>
      </c>
      <c r="AG56" s="36"/>
      <c r="AH56" s="36"/>
      <c r="AI56" s="31">
        <f t="shared" si="10"/>
        <v>0</v>
      </c>
      <c r="AJ56" s="36"/>
      <c r="AK56" s="36"/>
      <c r="AL56" s="31">
        <f t="shared" si="11"/>
        <v>0</v>
      </c>
      <c r="AM56" s="36"/>
      <c r="AN56" s="36"/>
      <c r="AO56" s="31">
        <f t="shared" si="12"/>
        <v>0</v>
      </c>
      <c r="AP56" s="199">
        <f t="shared" si="13"/>
        <v>0</v>
      </c>
      <c r="AQ56" s="36"/>
      <c r="AR56" s="36"/>
      <c r="AS56" s="31">
        <f t="shared" si="14"/>
        <v>0</v>
      </c>
      <c r="AT56" s="36"/>
      <c r="AU56" s="36"/>
      <c r="AV56" s="31">
        <f t="shared" si="15"/>
        <v>0</v>
      </c>
      <c r="AW56" s="36"/>
      <c r="AX56" s="36"/>
      <c r="AY56" s="31">
        <f t="shared" si="16"/>
        <v>0</v>
      </c>
      <c r="AZ56" s="36"/>
      <c r="BA56" s="36"/>
      <c r="BB56" s="31">
        <f t="shared" si="17"/>
        <v>0</v>
      </c>
      <c r="BC56" s="36"/>
      <c r="BD56" s="36"/>
      <c r="BE56" s="31">
        <f t="shared" si="18"/>
        <v>0</v>
      </c>
      <c r="BF56" s="200">
        <f t="shared" si="19"/>
        <v>0</v>
      </c>
      <c r="BG56" s="83"/>
      <c r="BH56" s="83"/>
      <c r="BI56" s="15">
        <f t="shared" si="20"/>
        <v>0</v>
      </c>
      <c r="BJ56" s="83"/>
      <c r="BK56" s="83"/>
      <c r="BL56" s="15">
        <f t="shared" si="21"/>
        <v>0</v>
      </c>
      <c r="BM56" s="83"/>
      <c r="BN56" s="83"/>
      <c r="BO56" s="15">
        <f t="shared" si="22"/>
        <v>0</v>
      </c>
      <c r="BP56" s="83"/>
      <c r="BQ56" s="83"/>
      <c r="BR56" s="15">
        <f t="shared" si="23"/>
        <v>0</v>
      </c>
      <c r="BS56" s="83"/>
      <c r="BT56" s="83"/>
      <c r="BU56" s="15">
        <f t="shared" si="24"/>
        <v>0</v>
      </c>
      <c r="BV56" s="200">
        <f t="shared" si="25"/>
        <v>0</v>
      </c>
      <c r="BW56" s="30"/>
      <c r="BX56" s="30"/>
      <c r="BY56" s="30"/>
      <c r="BZ56" s="30"/>
      <c r="CA56" s="30"/>
      <c r="CB56" s="30"/>
      <c r="CC56" s="30"/>
      <c r="CD56" s="30"/>
      <c r="CE56" s="30"/>
      <c r="CF56" s="30"/>
      <c r="CG56" s="30"/>
      <c r="CH56" s="30"/>
      <c r="CI56" s="30"/>
      <c r="CJ56" s="30"/>
      <c r="CK56" s="30"/>
      <c r="CL56" s="30"/>
      <c r="CM56" s="30"/>
      <c r="CN56" s="30"/>
      <c r="CO56" s="30"/>
      <c r="CP56" s="30"/>
      <c r="CQ56" s="15">
        <f t="shared" si="26"/>
        <v>0</v>
      </c>
      <c r="CR56" s="200">
        <f t="shared" si="27"/>
        <v>0</v>
      </c>
      <c r="CS56" s="84"/>
      <c r="CT56" s="85" t="str">
        <f t="shared" si="28"/>
        <v/>
      </c>
      <c r="CU56" s="86" t="str">
        <f t="shared" si="1"/>
        <v/>
      </c>
      <c r="CV56" s="86" t="str">
        <f t="shared" si="29"/>
        <v/>
      </c>
      <c r="CW56" s="198">
        <f t="shared" si="30"/>
        <v>0</v>
      </c>
      <c r="CX56" s="44" t="str">
        <f>IF(ISBLANK('ÁREA MEJORA COMPETENCIAL'!S56),"",IF(CV56="","",SUM(CW56,-CV56)))</f>
        <v/>
      </c>
      <c r="CY56" s="180" t="str">
        <f>IF(ISBLANK('ÁREA MEJORA COMPETENCIAL'!S56),"",IF(CV56="","VER RESULTADOS",(CW56/CV56)))</f>
        <v/>
      </c>
      <c r="CZ56" s="71"/>
    </row>
    <row r="57" spans="1:104" ht="18" customHeight="1" x14ac:dyDescent="0.3">
      <c r="A57" s="270"/>
      <c r="B57" s="269"/>
      <c r="C57" s="243"/>
      <c r="D57" s="244"/>
      <c r="E57" s="28"/>
      <c r="F57" s="30"/>
      <c r="G57" s="354"/>
      <c r="H57" s="355"/>
      <c r="I57" s="225"/>
      <c r="J57" s="225"/>
      <c r="K57" s="354"/>
      <c r="L57" s="355"/>
      <c r="M57" s="239"/>
      <c r="N57" s="239"/>
      <c r="O57" s="239"/>
      <c r="P57" s="239"/>
      <c r="Q57" s="239"/>
      <c r="R57" s="245"/>
      <c r="S57" s="242"/>
      <c r="T57" s="132" t="str">
        <f t="shared" si="31"/>
        <v/>
      </c>
      <c r="U57" s="132">
        <f t="shared" si="32"/>
        <v>0</v>
      </c>
      <c r="V57" s="133" t="str">
        <f t="shared" si="33"/>
        <v/>
      </c>
      <c r="W57" s="133" t="str">
        <f t="shared" si="34"/>
        <v/>
      </c>
      <c r="X57" s="132">
        <f t="shared" si="35"/>
        <v>0</v>
      </c>
      <c r="Y57" s="133" t="str">
        <f t="shared" si="7"/>
        <v/>
      </c>
      <c r="Z57" s="82"/>
      <c r="AA57" s="225"/>
      <c r="AB57" s="225"/>
      <c r="AC57" s="31">
        <f t="shared" si="8"/>
        <v>0</v>
      </c>
      <c r="AD57" s="225"/>
      <c r="AE57" s="225"/>
      <c r="AF57" s="31">
        <f t="shared" si="9"/>
        <v>0</v>
      </c>
      <c r="AG57" s="36"/>
      <c r="AH57" s="36"/>
      <c r="AI57" s="31">
        <f t="shared" si="10"/>
        <v>0</v>
      </c>
      <c r="AJ57" s="36"/>
      <c r="AK57" s="36"/>
      <c r="AL57" s="31">
        <f t="shared" si="11"/>
        <v>0</v>
      </c>
      <c r="AM57" s="36"/>
      <c r="AN57" s="36"/>
      <c r="AO57" s="31">
        <f t="shared" si="12"/>
        <v>0</v>
      </c>
      <c r="AP57" s="199">
        <f t="shared" si="13"/>
        <v>0</v>
      </c>
      <c r="AQ57" s="36"/>
      <c r="AR57" s="36"/>
      <c r="AS57" s="31">
        <f t="shared" si="14"/>
        <v>0</v>
      </c>
      <c r="AT57" s="36"/>
      <c r="AU57" s="36"/>
      <c r="AV57" s="31">
        <f t="shared" si="15"/>
        <v>0</v>
      </c>
      <c r="AW57" s="36"/>
      <c r="AX57" s="36"/>
      <c r="AY57" s="31">
        <f t="shared" si="16"/>
        <v>0</v>
      </c>
      <c r="AZ57" s="36"/>
      <c r="BA57" s="36"/>
      <c r="BB57" s="31">
        <f t="shared" si="17"/>
        <v>0</v>
      </c>
      <c r="BC57" s="36"/>
      <c r="BD57" s="36"/>
      <c r="BE57" s="31">
        <f t="shared" si="18"/>
        <v>0</v>
      </c>
      <c r="BF57" s="200">
        <f t="shared" si="19"/>
        <v>0</v>
      </c>
      <c r="BG57" s="83"/>
      <c r="BH57" s="83"/>
      <c r="BI57" s="15">
        <f t="shared" si="20"/>
        <v>0</v>
      </c>
      <c r="BJ57" s="83"/>
      <c r="BK57" s="83"/>
      <c r="BL57" s="15">
        <f t="shared" si="21"/>
        <v>0</v>
      </c>
      <c r="BM57" s="83"/>
      <c r="BN57" s="83"/>
      <c r="BO57" s="15">
        <f t="shared" si="22"/>
        <v>0</v>
      </c>
      <c r="BP57" s="83"/>
      <c r="BQ57" s="83"/>
      <c r="BR57" s="15">
        <f t="shared" si="23"/>
        <v>0</v>
      </c>
      <c r="BS57" s="83"/>
      <c r="BT57" s="83"/>
      <c r="BU57" s="15">
        <f t="shared" si="24"/>
        <v>0</v>
      </c>
      <c r="BV57" s="200">
        <f t="shared" si="25"/>
        <v>0</v>
      </c>
      <c r="BW57" s="30"/>
      <c r="BX57" s="30"/>
      <c r="BY57" s="30"/>
      <c r="BZ57" s="30"/>
      <c r="CA57" s="30"/>
      <c r="CB57" s="30"/>
      <c r="CC57" s="30"/>
      <c r="CD57" s="30"/>
      <c r="CE57" s="30"/>
      <c r="CF57" s="30"/>
      <c r="CG57" s="30"/>
      <c r="CH57" s="30"/>
      <c r="CI57" s="30"/>
      <c r="CJ57" s="30"/>
      <c r="CK57" s="30"/>
      <c r="CL57" s="30"/>
      <c r="CM57" s="30"/>
      <c r="CN57" s="30"/>
      <c r="CO57" s="30"/>
      <c r="CP57" s="30"/>
      <c r="CQ57" s="15">
        <f t="shared" si="26"/>
        <v>0</v>
      </c>
      <c r="CR57" s="200">
        <f t="shared" si="27"/>
        <v>0</v>
      </c>
      <c r="CS57" s="84"/>
      <c r="CT57" s="85" t="str">
        <f t="shared" si="28"/>
        <v/>
      </c>
      <c r="CU57" s="86" t="str">
        <f t="shared" si="1"/>
        <v/>
      </c>
      <c r="CV57" s="86" t="str">
        <f t="shared" si="29"/>
        <v/>
      </c>
      <c r="CW57" s="198">
        <f t="shared" si="30"/>
        <v>0</v>
      </c>
      <c r="CX57" s="44" t="str">
        <f>IF(ISBLANK('ÁREA MEJORA COMPETENCIAL'!S57),"",IF(CV57="","",SUM(CW57,-CV57)))</f>
        <v/>
      </c>
      <c r="CY57" s="180" t="str">
        <f>IF(ISBLANK('ÁREA MEJORA COMPETENCIAL'!S57),"",IF(CV57="","VER RESULTADOS",(CW57/CV57)))</f>
        <v/>
      </c>
      <c r="CZ57" s="71"/>
    </row>
    <row r="58" spans="1:104" ht="18" customHeight="1" x14ac:dyDescent="0.3">
      <c r="A58" s="270"/>
      <c r="B58" s="269"/>
      <c r="C58" s="243"/>
      <c r="D58" s="244"/>
      <c r="E58" s="28"/>
      <c r="F58" s="30"/>
      <c r="G58" s="354"/>
      <c r="H58" s="355"/>
      <c r="I58" s="225"/>
      <c r="J58" s="225"/>
      <c r="K58" s="354"/>
      <c r="L58" s="355"/>
      <c r="M58" s="239"/>
      <c r="N58" s="239"/>
      <c r="O58" s="239"/>
      <c r="P58" s="239"/>
      <c r="Q58" s="239"/>
      <c r="R58" s="245"/>
      <c r="S58" s="242"/>
      <c r="T58" s="132" t="str">
        <f t="shared" si="31"/>
        <v/>
      </c>
      <c r="U58" s="132">
        <f t="shared" si="32"/>
        <v>0</v>
      </c>
      <c r="V58" s="133" t="str">
        <f t="shared" si="33"/>
        <v/>
      </c>
      <c r="W58" s="133" t="str">
        <f t="shared" si="34"/>
        <v/>
      </c>
      <c r="X58" s="132">
        <f t="shared" si="35"/>
        <v>0</v>
      </c>
      <c r="Y58" s="133" t="str">
        <f t="shared" si="7"/>
        <v/>
      </c>
      <c r="Z58" s="82"/>
      <c r="AA58" s="225"/>
      <c r="AB58" s="225"/>
      <c r="AC58" s="31">
        <f t="shared" si="8"/>
        <v>0</v>
      </c>
      <c r="AD58" s="225"/>
      <c r="AE58" s="225"/>
      <c r="AF58" s="31">
        <f t="shared" si="9"/>
        <v>0</v>
      </c>
      <c r="AG58" s="36"/>
      <c r="AH58" s="36"/>
      <c r="AI58" s="31">
        <f t="shared" si="10"/>
        <v>0</v>
      </c>
      <c r="AJ58" s="36"/>
      <c r="AK58" s="36"/>
      <c r="AL58" s="31">
        <f t="shared" si="11"/>
        <v>0</v>
      </c>
      <c r="AM58" s="36"/>
      <c r="AN58" s="36"/>
      <c r="AO58" s="31">
        <f t="shared" si="12"/>
        <v>0</v>
      </c>
      <c r="AP58" s="199">
        <f t="shared" si="13"/>
        <v>0</v>
      </c>
      <c r="AQ58" s="36"/>
      <c r="AR58" s="36"/>
      <c r="AS58" s="31">
        <f t="shared" si="14"/>
        <v>0</v>
      </c>
      <c r="AT58" s="36"/>
      <c r="AU58" s="36"/>
      <c r="AV58" s="31">
        <f t="shared" si="15"/>
        <v>0</v>
      </c>
      <c r="AW58" s="36"/>
      <c r="AX58" s="36"/>
      <c r="AY58" s="31">
        <f t="shared" si="16"/>
        <v>0</v>
      </c>
      <c r="AZ58" s="36"/>
      <c r="BA58" s="36"/>
      <c r="BB58" s="31">
        <f t="shared" si="17"/>
        <v>0</v>
      </c>
      <c r="BC58" s="36"/>
      <c r="BD58" s="36"/>
      <c r="BE58" s="31">
        <f t="shared" si="18"/>
        <v>0</v>
      </c>
      <c r="BF58" s="200">
        <f t="shared" si="19"/>
        <v>0</v>
      </c>
      <c r="BG58" s="83"/>
      <c r="BH58" s="83"/>
      <c r="BI58" s="15">
        <f t="shared" si="20"/>
        <v>0</v>
      </c>
      <c r="BJ58" s="83"/>
      <c r="BK58" s="83"/>
      <c r="BL58" s="15">
        <f t="shared" si="21"/>
        <v>0</v>
      </c>
      <c r="BM58" s="83"/>
      <c r="BN58" s="83"/>
      <c r="BO58" s="15">
        <f t="shared" si="22"/>
        <v>0</v>
      </c>
      <c r="BP58" s="83"/>
      <c r="BQ58" s="83"/>
      <c r="BR58" s="15">
        <f t="shared" si="23"/>
        <v>0</v>
      </c>
      <c r="BS58" s="83"/>
      <c r="BT58" s="83"/>
      <c r="BU58" s="15">
        <f t="shared" si="24"/>
        <v>0</v>
      </c>
      <c r="BV58" s="200">
        <f t="shared" si="25"/>
        <v>0</v>
      </c>
      <c r="BW58" s="30"/>
      <c r="BX58" s="30"/>
      <c r="BY58" s="30"/>
      <c r="BZ58" s="30"/>
      <c r="CA58" s="30"/>
      <c r="CB58" s="30"/>
      <c r="CC58" s="30"/>
      <c r="CD58" s="30"/>
      <c r="CE58" s="30"/>
      <c r="CF58" s="30"/>
      <c r="CG58" s="30"/>
      <c r="CH58" s="30"/>
      <c r="CI58" s="30"/>
      <c r="CJ58" s="30"/>
      <c r="CK58" s="30"/>
      <c r="CL58" s="30"/>
      <c r="CM58" s="30"/>
      <c r="CN58" s="30"/>
      <c r="CO58" s="30"/>
      <c r="CP58" s="30"/>
      <c r="CQ58" s="15">
        <f t="shared" si="26"/>
        <v>0</v>
      </c>
      <c r="CR58" s="200">
        <f t="shared" si="27"/>
        <v>0</v>
      </c>
      <c r="CS58" s="84"/>
      <c r="CT58" s="85" t="str">
        <f t="shared" si="28"/>
        <v/>
      </c>
      <c r="CU58" s="86" t="str">
        <f t="shared" si="1"/>
        <v/>
      </c>
      <c r="CV58" s="86" t="str">
        <f t="shared" si="29"/>
        <v/>
      </c>
      <c r="CW58" s="198">
        <f t="shared" si="30"/>
        <v>0</v>
      </c>
      <c r="CX58" s="44" t="str">
        <f>IF(ISBLANK('ÁREA MEJORA COMPETENCIAL'!S58),"",IF(CV58="","",SUM(CW58,-CV58)))</f>
        <v/>
      </c>
      <c r="CY58" s="180" t="str">
        <f>IF(ISBLANK('ÁREA MEJORA COMPETENCIAL'!S58),"",IF(CV58="","VER RESULTADOS",(CW58/CV58)))</f>
        <v/>
      </c>
      <c r="CZ58" s="71"/>
    </row>
    <row r="59" spans="1:104" ht="18" customHeight="1" x14ac:dyDescent="0.3">
      <c r="A59" s="270"/>
      <c r="B59" s="269"/>
      <c r="C59" s="243"/>
      <c r="D59" s="244"/>
      <c r="E59" s="28"/>
      <c r="F59" s="30"/>
      <c r="G59" s="354"/>
      <c r="H59" s="355"/>
      <c r="I59" s="225"/>
      <c r="J59" s="225"/>
      <c r="K59" s="354"/>
      <c r="L59" s="355"/>
      <c r="M59" s="239"/>
      <c r="N59" s="239"/>
      <c r="O59" s="239"/>
      <c r="P59" s="239"/>
      <c r="Q59" s="239"/>
      <c r="R59" s="245"/>
      <c r="S59" s="242"/>
      <c r="T59" s="132" t="str">
        <f t="shared" si="31"/>
        <v/>
      </c>
      <c r="U59" s="132">
        <f t="shared" si="32"/>
        <v>0</v>
      </c>
      <c r="V59" s="133" t="str">
        <f t="shared" si="33"/>
        <v/>
      </c>
      <c r="W59" s="133" t="str">
        <f t="shared" si="34"/>
        <v/>
      </c>
      <c r="X59" s="132">
        <f t="shared" si="35"/>
        <v>0</v>
      </c>
      <c r="Y59" s="133" t="str">
        <f t="shared" si="7"/>
        <v/>
      </c>
      <c r="Z59" s="82"/>
      <c r="AA59" s="225"/>
      <c r="AB59" s="225"/>
      <c r="AC59" s="31">
        <f t="shared" si="8"/>
        <v>0</v>
      </c>
      <c r="AD59" s="225"/>
      <c r="AE59" s="225"/>
      <c r="AF59" s="31">
        <f t="shared" si="9"/>
        <v>0</v>
      </c>
      <c r="AG59" s="36"/>
      <c r="AH59" s="36"/>
      <c r="AI59" s="31">
        <f t="shared" si="10"/>
        <v>0</v>
      </c>
      <c r="AJ59" s="36"/>
      <c r="AK59" s="36"/>
      <c r="AL59" s="31">
        <f t="shared" si="11"/>
        <v>0</v>
      </c>
      <c r="AM59" s="36"/>
      <c r="AN59" s="36"/>
      <c r="AO59" s="31">
        <f t="shared" si="12"/>
        <v>0</v>
      </c>
      <c r="AP59" s="199">
        <f t="shared" si="13"/>
        <v>0</v>
      </c>
      <c r="AQ59" s="36"/>
      <c r="AR59" s="36"/>
      <c r="AS59" s="31">
        <f t="shared" si="14"/>
        <v>0</v>
      </c>
      <c r="AT59" s="36"/>
      <c r="AU59" s="36"/>
      <c r="AV59" s="31">
        <f t="shared" si="15"/>
        <v>0</v>
      </c>
      <c r="AW59" s="36"/>
      <c r="AX59" s="36"/>
      <c r="AY59" s="31">
        <f t="shared" si="16"/>
        <v>0</v>
      </c>
      <c r="AZ59" s="36"/>
      <c r="BA59" s="36"/>
      <c r="BB59" s="31">
        <f t="shared" si="17"/>
        <v>0</v>
      </c>
      <c r="BC59" s="36"/>
      <c r="BD59" s="36"/>
      <c r="BE59" s="31">
        <f t="shared" si="18"/>
        <v>0</v>
      </c>
      <c r="BF59" s="200">
        <f t="shared" si="19"/>
        <v>0</v>
      </c>
      <c r="BG59" s="83"/>
      <c r="BH59" s="83"/>
      <c r="BI59" s="15">
        <f t="shared" si="20"/>
        <v>0</v>
      </c>
      <c r="BJ59" s="83"/>
      <c r="BK59" s="83"/>
      <c r="BL59" s="15">
        <f t="shared" si="21"/>
        <v>0</v>
      </c>
      <c r="BM59" s="83"/>
      <c r="BN59" s="83"/>
      <c r="BO59" s="15">
        <f t="shared" si="22"/>
        <v>0</v>
      </c>
      <c r="BP59" s="83"/>
      <c r="BQ59" s="83"/>
      <c r="BR59" s="15">
        <f t="shared" si="23"/>
        <v>0</v>
      </c>
      <c r="BS59" s="83"/>
      <c r="BT59" s="83"/>
      <c r="BU59" s="15">
        <f t="shared" si="24"/>
        <v>0</v>
      </c>
      <c r="BV59" s="200">
        <f t="shared" si="25"/>
        <v>0</v>
      </c>
      <c r="BW59" s="30"/>
      <c r="BX59" s="30"/>
      <c r="BY59" s="30"/>
      <c r="BZ59" s="30"/>
      <c r="CA59" s="30"/>
      <c r="CB59" s="30"/>
      <c r="CC59" s="30"/>
      <c r="CD59" s="30"/>
      <c r="CE59" s="30"/>
      <c r="CF59" s="30"/>
      <c r="CG59" s="30"/>
      <c r="CH59" s="30"/>
      <c r="CI59" s="30"/>
      <c r="CJ59" s="30"/>
      <c r="CK59" s="30"/>
      <c r="CL59" s="30"/>
      <c r="CM59" s="30"/>
      <c r="CN59" s="30"/>
      <c r="CO59" s="30"/>
      <c r="CP59" s="30"/>
      <c r="CQ59" s="15">
        <f t="shared" si="26"/>
        <v>0</v>
      </c>
      <c r="CR59" s="200">
        <f t="shared" si="27"/>
        <v>0</v>
      </c>
      <c r="CS59" s="84"/>
      <c r="CT59" s="85" t="str">
        <f t="shared" si="28"/>
        <v/>
      </c>
      <c r="CU59" s="86" t="str">
        <f t="shared" si="1"/>
        <v/>
      </c>
      <c r="CV59" s="86" t="str">
        <f t="shared" si="29"/>
        <v/>
      </c>
      <c r="CW59" s="198">
        <f t="shared" si="30"/>
        <v>0</v>
      </c>
      <c r="CX59" s="44" t="str">
        <f>IF(ISBLANK('ÁREA MEJORA COMPETENCIAL'!S59),"",IF(CV59="","",SUM(CW59,-CV59)))</f>
        <v/>
      </c>
      <c r="CY59" s="180" t="str">
        <f>IF(ISBLANK('ÁREA MEJORA COMPETENCIAL'!S59),"",IF(CV59="","VER RESULTADOS",(CW59/CV59)))</f>
        <v/>
      </c>
      <c r="CZ59" s="71"/>
    </row>
    <row r="60" spans="1:104" ht="18" customHeight="1" x14ac:dyDescent="0.3">
      <c r="A60" s="270"/>
      <c r="B60" s="269"/>
      <c r="C60" s="243"/>
      <c r="D60" s="244"/>
      <c r="E60" s="28"/>
      <c r="F60" s="30"/>
      <c r="G60" s="354"/>
      <c r="H60" s="355"/>
      <c r="I60" s="225"/>
      <c r="J60" s="225"/>
      <c r="K60" s="354"/>
      <c r="L60" s="355"/>
      <c r="M60" s="239"/>
      <c r="N60" s="239"/>
      <c r="O60" s="239"/>
      <c r="P60" s="239"/>
      <c r="Q60" s="239"/>
      <c r="R60" s="245"/>
      <c r="S60" s="242"/>
      <c r="T60" s="132" t="str">
        <f t="shared" si="31"/>
        <v/>
      </c>
      <c r="U60" s="132">
        <f t="shared" si="32"/>
        <v>0</v>
      </c>
      <c r="V60" s="133" t="str">
        <f t="shared" si="33"/>
        <v/>
      </c>
      <c r="W60" s="133" t="str">
        <f t="shared" si="34"/>
        <v/>
      </c>
      <c r="X60" s="132">
        <f t="shared" si="35"/>
        <v>0</v>
      </c>
      <c r="Y60" s="133" t="str">
        <f t="shared" si="7"/>
        <v/>
      </c>
      <c r="Z60" s="82"/>
      <c r="AA60" s="225"/>
      <c r="AB60" s="225"/>
      <c r="AC60" s="31">
        <f t="shared" si="8"/>
        <v>0</v>
      </c>
      <c r="AD60" s="225"/>
      <c r="AE60" s="225"/>
      <c r="AF60" s="31">
        <f t="shared" si="9"/>
        <v>0</v>
      </c>
      <c r="AG60" s="36"/>
      <c r="AH60" s="36"/>
      <c r="AI60" s="31">
        <f t="shared" si="10"/>
        <v>0</v>
      </c>
      <c r="AJ60" s="36"/>
      <c r="AK60" s="36"/>
      <c r="AL60" s="31">
        <f t="shared" si="11"/>
        <v>0</v>
      </c>
      <c r="AM60" s="36"/>
      <c r="AN60" s="36"/>
      <c r="AO60" s="31">
        <f t="shared" si="12"/>
        <v>0</v>
      </c>
      <c r="AP60" s="199">
        <f t="shared" si="13"/>
        <v>0</v>
      </c>
      <c r="AQ60" s="36"/>
      <c r="AR60" s="36"/>
      <c r="AS60" s="31">
        <f t="shared" si="14"/>
        <v>0</v>
      </c>
      <c r="AT60" s="36"/>
      <c r="AU60" s="36"/>
      <c r="AV60" s="31">
        <f t="shared" si="15"/>
        <v>0</v>
      </c>
      <c r="AW60" s="36"/>
      <c r="AX60" s="36"/>
      <c r="AY60" s="31">
        <f t="shared" si="16"/>
        <v>0</v>
      </c>
      <c r="AZ60" s="36"/>
      <c r="BA60" s="36"/>
      <c r="BB60" s="31">
        <f t="shared" si="17"/>
        <v>0</v>
      </c>
      <c r="BC60" s="36"/>
      <c r="BD60" s="36"/>
      <c r="BE60" s="31">
        <f t="shared" si="18"/>
        <v>0</v>
      </c>
      <c r="BF60" s="200">
        <f t="shared" si="19"/>
        <v>0</v>
      </c>
      <c r="BG60" s="83"/>
      <c r="BH60" s="83"/>
      <c r="BI60" s="15">
        <f t="shared" si="20"/>
        <v>0</v>
      </c>
      <c r="BJ60" s="83"/>
      <c r="BK60" s="83"/>
      <c r="BL60" s="15">
        <f t="shared" si="21"/>
        <v>0</v>
      </c>
      <c r="BM60" s="83"/>
      <c r="BN60" s="83"/>
      <c r="BO60" s="15">
        <f t="shared" si="22"/>
        <v>0</v>
      </c>
      <c r="BP60" s="83"/>
      <c r="BQ60" s="83"/>
      <c r="BR60" s="15">
        <f t="shared" si="23"/>
        <v>0</v>
      </c>
      <c r="BS60" s="83"/>
      <c r="BT60" s="83"/>
      <c r="BU60" s="15">
        <f t="shared" si="24"/>
        <v>0</v>
      </c>
      <c r="BV60" s="200">
        <f t="shared" si="25"/>
        <v>0</v>
      </c>
      <c r="BW60" s="30"/>
      <c r="BX60" s="30"/>
      <c r="BY60" s="30"/>
      <c r="BZ60" s="30"/>
      <c r="CA60" s="30"/>
      <c r="CB60" s="30"/>
      <c r="CC60" s="30"/>
      <c r="CD60" s="30"/>
      <c r="CE60" s="30"/>
      <c r="CF60" s="30"/>
      <c r="CG60" s="30"/>
      <c r="CH60" s="30"/>
      <c r="CI60" s="30"/>
      <c r="CJ60" s="30"/>
      <c r="CK60" s="30"/>
      <c r="CL60" s="30"/>
      <c r="CM60" s="30"/>
      <c r="CN60" s="30"/>
      <c r="CO60" s="30"/>
      <c r="CP60" s="30"/>
      <c r="CQ60" s="15">
        <f t="shared" si="26"/>
        <v>0</v>
      </c>
      <c r="CR60" s="200">
        <f t="shared" si="27"/>
        <v>0</v>
      </c>
      <c r="CS60" s="84"/>
      <c r="CT60" s="85" t="str">
        <f t="shared" si="28"/>
        <v/>
      </c>
      <c r="CU60" s="86" t="str">
        <f t="shared" si="1"/>
        <v/>
      </c>
      <c r="CV60" s="86" t="str">
        <f t="shared" si="29"/>
        <v/>
      </c>
      <c r="CW60" s="198">
        <f t="shared" si="30"/>
        <v>0</v>
      </c>
      <c r="CX60" s="44" t="str">
        <f>IF(ISBLANK('ÁREA MEJORA COMPETENCIAL'!S60),"",IF(CV60="","",SUM(CW60,-CV60)))</f>
        <v/>
      </c>
      <c r="CY60" s="180" t="str">
        <f>IF(ISBLANK('ÁREA MEJORA COMPETENCIAL'!S60),"",IF(CV60="","VER RESULTADOS",(CW60/CV60)))</f>
        <v/>
      </c>
      <c r="CZ60" s="71"/>
    </row>
    <row r="61" spans="1:104" ht="18" customHeight="1" x14ac:dyDescent="0.3">
      <c r="A61" s="270"/>
      <c r="B61" s="269"/>
      <c r="C61" s="243"/>
      <c r="D61" s="244"/>
      <c r="E61" s="28"/>
      <c r="F61" s="30"/>
      <c r="G61" s="354"/>
      <c r="H61" s="355"/>
      <c r="I61" s="225"/>
      <c r="J61" s="225"/>
      <c r="K61" s="354"/>
      <c r="L61" s="355"/>
      <c r="M61" s="239"/>
      <c r="N61" s="239"/>
      <c r="O61" s="239"/>
      <c r="P61" s="239"/>
      <c r="Q61" s="239"/>
      <c r="R61" s="245"/>
      <c r="S61" s="242"/>
      <c r="T61" s="132" t="str">
        <f t="shared" si="31"/>
        <v/>
      </c>
      <c r="U61" s="132">
        <f t="shared" si="32"/>
        <v>0</v>
      </c>
      <c r="V61" s="133" t="str">
        <f t="shared" si="33"/>
        <v/>
      </c>
      <c r="W61" s="133" t="str">
        <f t="shared" si="34"/>
        <v/>
      </c>
      <c r="X61" s="132">
        <f t="shared" si="35"/>
        <v>0</v>
      </c>
      <c r="Y61" s="133" t="str">
        <f t="shared" si="7"/>
        <v/>
      </c>
      <c r="Z61" s="82"/>
      <c r="AA61" s="225"/>
      <c r="AB61" s="225"/>
      <c r="AC61" s="31">
        <f t="shared" si="8"/>
        <v>0</v>
      </c>
      <c r="AD61" s="225"/>
      <c r="AE61" s="225"/>
      <c r="AF61" s="31">
        <f t="shared" si="9"/>
        <v>0</v>
      </c>
      <c r="AG61" s="36"/>
      <c r="AH61" s="36"/>
      <c r="AI61" s="31">
        <f t="shared" si="10"/>
        <v>0</v>
      </c>
      <c r="AJ61" s="36"/>
      <c r="AK61" s="36"/>
      <c r="AL61" s="31">
        <f t="shared" si="11"/>
        <v>0</v>
      </c>
      <c r="AM61" s="36"/>
      <c r="AN61" s="36"/>
      <c r="AO61" s="31">
        <f t="shared" si="12"/>
        <v>0</v>
      </c>
      <c r="AP61" s="199">
        <f t="shared" si="13"/>
        <v>0</v>
      </c>
      <c r="AQ61" s="36"/>
      <c r="AR61" s="36"/>
      <c r="AS61" s="31">
        <f t="shared" si="14"/>
        <v>0</v>
      </c>
      <c r="AT61" s="36"/>
      <c r="AU61" s="36"/>
      <c r="AV61" s="31">
        <f t="shared" si="15"/>
        <v>0</v>
      </c>
      <c r="AW61" s="36"/>
      <c r="AX61" s="36"/>
      <c r="AY61" s="31">
        <f t="shared" si="16"/>
        <v>0</v>
      </c>
      <c r="AZ61" s="36"/>
      <c r="BA61" s="36"/>
      <c r="BB61" s="31">
        <f t="shared" si="17"/>
        <v>0</v>
      </c>
      <c r="BC61" s="36"/>
      <c r="BD61" s="36"/>
      <c r="BE61" s="31">
        <f t="shared" si="18"/>
        <v>0</v>
      </c>
      <c r="BF61" s="200">
        <f t="shared" si="19"/>
        <v>0</v>
      </c>
      <c r="BG61" s="83"/>
      <c r="BH61" s="83"/>
      <c r="BI61" s="15">
        <f t="shared" si="20"/>
        <v>0</v>
      </c>
      <c r="BJ61" s="83"/>
      <c r="BK61" s="83"/>
      <c r="BL61" s="15">
        <f t="shared" si="21"/>
        <v>0</v>
      </c>
      <c r="BM61" s="83"/>
      <c r="BN61" s="83"/>
      <c r="BO61" s="15">
        <f t="shared" si="22"/>
        <v>0</v>
      </c>
      <c r="BP61" s="83"/>
      <c r="BQ61" s="83"/>
      <c r="BR61" s="15">
        <f t="shared" si="23"/>
        <v>0</v>
      </c>
      <c r="BS61" s="83"/>
      <c r="BT61" s="83"/>
      <c r="BU61" s="15">
        <f t="shared" si="24"/>
        <v>0</v>
      </c>
      <c r="BV61" s="200">
        <f t="shared" si="25"/>
        <v>0</v>
      </c>
      <c r="BW61" s="30"/>
      <c r="BX61" s="30"/>
      <c r="BY61" s="30"/>
      <c r="BZ61" s="30"/>
      <c r="CA61" s="30"/>
      <c r="CB61" s="30"/>
      <c r="CC61" s="30"/>
      <c r="CD61" s="30"/>
      <c r="CE61" s="30"/>
      <c r="CF61" s="30"/>
      <c r="CG61" s="30"/>
      <c r="CH61" s="30"/>
      <c r="CI61" s="30"/>
      <c r="CJ61" s="30"/>
      <c r="CK61" s="30"/>
      <c r="CL61" s="30"/>
      <c r="CM61" s="30"/>
      <c r="CN61" s="30"/>
      <c r="CO61" s="30"/>
      <c r="CP61" s="30"/>
      <c r="CQ61" s="15">
        <f t="shared" si="26"/>
        <v>0</v>
      </c>
      <c r="CR61" s="200">
        <f t="shared" si="27"/>
        <v>0</v>
      </c>
      <c r="CS61" s="84"/>
      <c r="CT61" s="85" t="str">
        <f t="shared" si="28"/>
        <v/>
      </c>
      <c r="CU61" s="86" t="str">
        <f t="shared" si="1"/>
        <v/>
      </c>
      <c r="CV61" s="86" t="str">
        <f t="shared" si="29"/>
        <v/>
      </c>
      <c r="CW61" s="198">
        <f t="shared" si="30"/>
        <v>0</v>
      </c>
      <c r="CX61" s="44" t="str">
        <f>IF(ISBLANK('ÁREA MEJORA COMPETENCIAL'!S61),"",IF(CV61="","",SUM(CW61,-CV61)))</f>
        <v/>
      </c>
      <c r="CY61" s="180" t="str">
        <f>IF(ISBLANK('ÁREA MEJORA COMPETENCIAL'!S61),"",IF(CV61="","VER RESULTADOS",(CW61/CV61)))</f>
        <v/>
      </c>
      <c r="CZ61" s="71"/>
    </row>
    <row r="62" spans="1:104" ht="18" customHeight="1" x14ac:dyDescent="0.3">
      <c r="A62" s="270"/>
      <c r="B62" s="269"/>
      <c r="C62" s="243"/>
      <c r="D62" s="244"/>
      <c r="E62" s="28"/>
      <c r="F62" s="30"/>
      <c r="G62" s="354"/>
      <c r="H62" s="355"/>
      <c r="I62" s="225"/>
      <c r="J62" s="225"/>
      <c r="K62" s="354"/>
      <c r="L62" s="355"/>
      <c r="M62" s="239"/>
      <c r="N62" s="239"/>
      <c r="O62" s="239"/>
      <c r="P62" s="239"/>
      <c r="Q62" s="239"/>
      <c r="R62" s="245"/>
      <c r="S62" s="242"/>
      <c r="T62" s="132" t="str">
        <f t="shared" si="31"/>
        <v/>
      </c>
      <c r="U62" s="132">
        <f t="shared" si="32"/>
        <v>0</v>
      </c>
      <c r="V62" s="133" t="str">
        <f t="shared" si="33"/>
        <v/>
      </c>
      <c r="W62" s="133" t="str">
        <f t="shared" si="34"/>
        <v/>
      </c>
      <c r="X62" s="132">
        <f t="shared" si="35"/>
        <v>0</v>
      </c>
      <c r="Y62" s="133" t="str">
        <f t="shared" si="7"/>
        <v/>
      </c>
      <c r="Z62" s="82"/>
      <c r="AA62" s="225"/>
      <c r="AB62" s="225"/>
      <c r="AC62" s="31">
        <f t="shared" si="8"/>
        <v>0</v>
      </c>
      <c r="AD62" s="225"/>
      <c r="AE62" s="225"/>
      <c r="AF62" s="31">
        <f t="shared" si="9"/>
        <v>0</v>
      </c>
      <c r="AG62" s="36"/>
      <c r="AH62" s="36"/>
      <c r="AI62" s="31">
        <f t="shared" si="10"/>
        <v>0</v>
      </c>
      <c r="AJ62" s="36"/>
      <c r="AK62" s="36"/>
      <c r="AL62" s="31">
        <f t="shared" si="11"/>
        <v>0</v>
      </c>
      <c r="AM62" s="36"/>
      <c r="AN62" s="36"/>
      <c r="AO62" s="31">
        <f t="shared" si="12"/>
        <v>0</v>
      </c>
      <c r="AP62" s="199">
        <f t="shared" si="13"/>
        <v>0</v>
      </c>
      <c r="AQ62" s="36"/>
      <c r="AR62" s="36"/>
      <c r="AS62" s="31">
        <f t="shared" si="14"/>
        <v>0</v>
      </c>
      <c r="AT62" s="36"/>
      <c r="AU62" s="36"/>
      <c r="AV62" s="31">
        <f t="shared" si="15"/>
        <v>0</v>
      </c>
      <c r="AW62" s="36"/>
      <c r="AX62" s="36"/>
      <c r="AY62" s="31">
        <f t="shared" si="16"/>
        <v>0</v>
      </c>
      <c r="AZ62" s="36"/>
      <c r="BA62" s="36"/>
      <c r="BB62" s="31">
        <f t="shared" si="17"/>
        <v>0</v>
      </c>
      <c r="BC62" s="36"/>
      <c r="BD62" s="36"/>
      <c r="BE62" s="31">
        <f t="shared" si="18"/>
        <v>0</v>
      </c>
      <c r="BF62" s="200">
        <f t="shared" si="19"/>
        <v>0</v>
      </c>
      <c r="BG62" s="83"/>
      <c r="BH62" s="83"/>
      <c r="BI62" s="15">
        <f t="shared" si="20"/>
        <v>0</v>
      </c>
      <c r="BJ62" s="83"/>
      <c r="BK62" s="83"/>
      <c r="BL62" s="15">
        <f t="shared" si="21"/>
        <v>0</v>
      </c>
      <c r="BM62" s="83"/>
      <c r="BN62" s="83"/>
      <c r="BO62" s="15">
        <f t="shared" si="22"/>
        <v>0</v>
      </c>
      <c r="BP62" s="83"/>
      <c r="BQ62" s="83"/>
      <c r="BR62" s="15">
        <f t="shared" si="23"/>
        <v>0</v>
      </c>
      <c r="BS62" s="83"/>
      <c r="BT62" s="83"/>
      <c r="BU62" s="15">
        <f t="shared" si="24"/>
        <v>0</v>
      </c>
      <c r="BV62" s="200">
        <f t="shared" si="25"/>
        <v>0</v>
      </c>
      <c r="BW62" s="30"/>
      <c r="BX62" s="30"/>
      <c r="BY62" s="30"/>
      <c r="BZ62" s="30"/>
      <c r="CA62" s="30"/>
      <c r="CB62" s="30"/>
      <c r="CC62" s="30"/>
      <c r="CD62" s="30"/>
      <c r="CE62" s="30"/>
      <c r="CF62" s="30"/>
      <c r="CG62" s="30"/>
      <c r="CH62" s="30"/>
      <c r="CI62" s="30"/>
      <c r="CJ62" s="30"/>
      <c r="CK62" s="30"/>
      <c r="CL62" s="30"/>
      <c r="CM62" s="30"/>
      <c r="CN62" s="30"/>
      <c r="CO62" s="30"/>
      <c r="CP62" s="30"/>
      <c r="CQ62" s="15">
        <f t="shared" si="26"/>
        <v>0</v>
      </c>
      <c r="CR62" s="200">
        <f t="shared" si="27"/>
        <v>0</v>
      </c>
      <c r="CS62" s="84"/>
      <c r="CT62" s="85" t="str">
        <f t="shared" si="28"/>
        <v/>
      </c>
      <c r="CU62" s="86" t="str">
        <f t="shared" si="1"/>
        <v/>
      </c>
      <c r="CV62" s="86" t="str">
        <f t="shared" si="29"/>
        <v/>
      </c>
      <c r="CW62" s="198">
        <f t="shared" si="30"/>
        <v>0</v>
      </c>
      <c r="CX62" s="44" t="str">
        <f>IF(ISBLANK('ÁREA MEJORA COMPETENCIAL'!S62),"",IF(CV62="","",SUM(CW62,-CV62)))</f>
        <v/>
      </c>
      <c r="CY62" s="180" t="str">
        <f>IF(ISBLANK('ÁREA MEJORA COMPETENCIAL'!S62),"",IF(CV62="","VER RESULTADOS",(CW62/CV62)))</f>
        <v/>
      </c>
      <c r="CZ62" s="71"/>
    </row>
    <row r="63" spans="1:104" ht="18" customHeight="1" x14ac:dyDescent="0.3">
      <c r="A63" s="270"/>
      <c r="B63" s="269"/>
      <c r="C63" s="243"/>
      <c r="D63" s="244"/>
      <c r="E63" s="28"/>
      <c r="F63" s="30"/>
      <c r="G63" s="354"/>
      <c r="H63" s="355"/>
      <c r="I63" s="225"/>
      <c r="J63" s="225"/>
      <c r="K63" s="354"/>
      <c r="L63" s="355"/>
      <c r="M63" s="239"/>
      <c r="N63" s="239"/>
      <c r="O63" s="239"/>
      <c r="P63" s="239"/>
      <c r="Q63" s="239"/>
      <c r="R63" s="245"/>
      <c r="S63" s="242"/>
      <c r="T63" s="132" t="str">
        <f t="shared" si="31"/>
        <v/>
      </c>
      <c r="U63" s="132">
        <f t="shared" si="32"/>
        <v>0</v>
      </c>
      <c r="V63" s="133" t="str">
        <f t="shared" si="33"/>
        <v/>
      </c>
      <c r="W63" s="133" t="str">
        <f t="shared" si="34"/>
        <v/>
      </c>
      <c r="X63" s="132">
        <f t="shared" si="35"/>
        <v>0</v>
      </c>
      <c r="Y63" s="133" t="str">
        <f t="shared" si="7"/>
        <v/>
      </c>
      <c r="Z63" s="82"/>
      <c r="AA63" s="225"/>
      <c r="AB63" s="225"/>
      <c r="AC63" s="31">
        <f t="shared" si="8"/>
        <v>0</v>
      </c>
      <c r="AD63" s="225"/>
      <c r="AE63" s="225"/>
      <c r="AF63" s="31">
        <f t="shared" si="9"/>
        <v>0</v>
      </c>
      <c r="AG63" s="36"/>
      <c r="AH63" s="36"/>
      <c r="AI63" s="31">
        <f t="shared" si="10"/>
        <v>0</v>
      </c>
      <c r="AJ63" s="36"/>
      <c r="AK63" s="36"/>
      <c r="AL63" s="31">
        <f t="shared" si="11"/>
        <v>0</v>
      </c>
      <c r="AM63" s="36"/>
      <c r="AN63" s="36"/>
      <c r="AO63" s="31">
        <f t="shared" si="12"/>
        <v>0</v>
      </c>
      <c r="AP63" s="199">
        <f t="shared" si="13"/>
        <v>0</v>
      </c>
      <c r="AQ63" s="36"/>
      <c r="AR63" s="36"/>
      <c r="AS63" s="31">
        <f t="shared" si="14"/>
        <v>0</v>
      </c>
      <c r="AT63" s="36"/>
      <c r="AU63" s="36"/>
      <c r="AV63" s="31">
        <f t="shared" si="15"/>
        <v>0</v>
      </c>
      <c r="AW63" s="36"/>
      <c r="AX63" s="36"/>
      <c r="AY63" s="31">
        <f t="shared" si="16"/>
        <v>0</v>
      </c>
      <c r="AZ63" s="36"/>
      <c r="BA63" s="36"/>
      <c r="BB63" s="31">
        <f t="shared" si="17"/>
        <v>0</v>
      </c>
      <c r="BC63" s="36"/>
      <c r="BD63" s="36"/>
      <c r="BE63" s="31">
        <f t="shared" si="18"/>
        <v>0</v>
      </c>
      <c r="BF63" s="200">
        <f t="shared" si="19"/>
        <v>0</v>
      </c>
      <c r="BG63" s="83"/>
      <c r="BH63" s="83"/>
      <c r="BI63" s="15">
        <f t="shared" si="20"/>
        <v>0</v>
      </c>
      <c r="BJ63" s="83"/>
      <c r="BK63" s="83"/>
      <c r="BL63" s="15">
        <f t="shared" si="21"/>
        <v>0</v>
      </c>
      <c r="BM63" s="83"/>
      <c r="BN63" s="83"/>
      <c r="BO63" s="15">
        <f t="shared" si="22"/>
        <v>0</v>
      </c>
      <c r="BP63" s="83"/>
      <c r="BQ63" s="83"/>
      <c r="BR63" s="15">
        <f t="shared" si="23"/>
        <v>0</v>
      </c>
      <c r="BS63" s="83"/>
      <c r="BT63" s="83"/>
      <c r="BU63" s="15">
        <f t="shared" si="24"/>
        <v>0</v>
      </c>
      <c r="BV63" s="200">
        <f t="shared" si="25"/>
        <v>0</v>
      </c>
      <c r="BW63" s="30"/>
      <c r="BX63" s="30"/>
      <c r="BY63" s="30"/>
      <c r="BZ63" s="30"/>
      <c r="CA63" s="30"/>
      <c r="CB63" s="30"/>
      <c r="CC63" s="30"/>
      <c r="CD63" s="30"/>
      <c r="CE63" s="30"/>
      <c r="CF63" s="30"/>
      <c r="CG63" s="30"/>
      <c r="CH63" s="30"/>
      <c r="CI63" s="30"/>
      <c r="CJ63" s="30"/>
      <c r="CK63" s="30"/>
      <c r="CL63" s="30"/>
      <c r="CM63" s="30"/>
      <c r="CN63" s="30"/>
      <c r="CO63" s="30"/>
      <c r="CP63" s="30"/>
      <c r="CQ63" s="15">
        <f t="shared" si="26"/>
        <v>0</v>
      </c>
      <c r="CR63" s="200">
        <f t="shared" si="27"/>
        <v>0</v>
      </c>
      <c r="CS63" s="84"/>
      <c r="CT63" s="85" t="str">
        <f t="shared" si="28"/>
        <v/>
      </c>
      <c r="CU63" s="86" t="str">
        <f t="shared" si="1"/>
        <v/>
      </c>
      <c r="CV63" s="86" t="str">
        <f t="shared" si="29"/>
        <v/>
      </c>
      <c r="CW63" s="198">
        <f t="shared" si="30"/>
        <v>0</v>
      </c>
      <c r="CX63" s="44" t="str">
        <f>IF(ISBLANK('ÁREA MEJORA COMPETENCIAL'!S63),"",IF(CV63="","",SUM(CW63,-CV63)))</f>
        <v/>
      </c>
      <c r="CY63" s="180" t="str">
        <f>IF(ISBLANK('ÁREA MEJORA COMPETENCIAL'!S63),"",IF(CV63="","VER RESULTADOS",(CW63/CV63)))</f>
        <v/>
      </c>
      <c r="CZ63" s="71"/>
    </row>
    <row r="64" spans="1:104" ht="18" customHeight="1" x14ac:dyDescent="0.3">
      <c r="A64" s="270"/>
      <c r="B64" s="269"/>
      <c r="C64" s="243"/>
      <c r="D64" s="244"/>
      <c r="E64" s="28"/>
      <c r="F64" s="30"/>
      <c r="G64" s="354"/>
      <c r="H64" s="355"/>
      <c r="I64" s="225"/>
      <c r="J64" s="225"/>
      <c r="K64" s="354"/>
      <c r="L64" s="355"/>
      <c r="M64" s="239"/>
      <c r="N64" s="239"/>
      <c r="O64" s="239"/>
      <c r="P64" s="239"/>
      <c r="Q64" s="239"/>
      <c r="R64" s="245"/>
      <c r="S64" s="246"/>
      <c r="T64" s="132" t="str">
        <f t="shared" si="31"/>
        <v/>
      </c>
      <c r="U64" s="132">
        <f t="shared" si="32"/>
        <v>0</v>
      </c>
      <c r="V64" s="133" t="str">
        <f t="shared" si="33"/>
        <v/>
      </c>
      <c r="W64" s="133" t="str">
        <f t="shared" si="34"/>
        <v/>
      </c>
      <c r="X64" s="132">
        <f t="shared" si="35"/>
        <v>0</v>
      </c>
      <c r="Y64" s="133" t="str">
        <f t="shared" si="7"/>
        <v/>
      </c>
      <c r="Z64" s="82"/>
      <c r="AA64" s="225"/>
      <c r="AB64" s="225"/>
      <c r="AC64" s="31">
        <f t="shared" si="8"/>
        <v>0</v>
      </c>
      <c r="AD64" s="225"/>
      <c r="AE64" s="225"/>
      <c r="AF64" s="31">
        <f t="shared" si="9"/>
        <v>0</v>
      </c>
      <c r="AG64" s="36"/>
      <c r="AH64" s="36"/>
      <c r="AI64" s="31">
        <f t="shared" si="10"/>
        <v>0</v>
      </c>
      <c r="AJ64" s="36"/>
      <c r="AK64" s="36"/>
      <c r="AL64" s="31">
        <f t="shared" si="11"/>
        <v>0</v>
      </c>
      <c r="AM64" s="36"/>
      <c r="AN64" s="36"/>
      <c r="AO64" s="31">
        <f t="shared" si="12"/>
        <v>0</v>
      </c>
      <c r="AP64" s="199">
        <f t="shared" si="13"/>
        <v>0</v>
      </c>
      <c r="AQ64" s="36"/>
      <c r="AR64" s="36"/>
      <c r="AS64" s="31">
        <f t="shared" si="14"/>
        <v>0</v>
      </c>
      <c r="AT64" s="36"/>
      <c r="AU64" s="36"/>
      <c r="AV64" s="31">
        <f t="shared" si="15"/>
        <v>0</v>
      </c>
      <c r="AW64" s="36"/>
      <c r="AX64" s="36"/>
      <c r="AY64" s="31">
        <f t="shared" si="16"/>
        <v>0</v>
      </c>
      <c r="AZ64" s="36"/>
      <c r="BA64" s="36"/>
      <c r="BB64" s="31">
        <f t="shared" si="17"/>
        <v>0</v>
      </c>
      <c r="BC64" s="36"/>
      <c r="BD64" s="36"/>
      <c r="BE64" s="31">
        <f t="shared" si="18"/>
        <v>0</v>
      </c>
      <c r="BF64" s="200">
        <f t="shared" si="19"/>
        <v>0</v>
      </c>
      <c r="BG64" s="83"/>
      <c r="BH64" s="83"/>
      <c r="BI64" s="15">
        <f t="shared" si="20"/>
        <v>0</v>
      </c>
      <c r="BJ64" s="83"/>
      <c r="BK64" s="83"/>
      <c r="BL64" s="15">
        <f t="shared" si="21"/>
        <v>0</v>
      </c>
      <c r="BM64" s="83"/>
      <c r="BN64" s="83"/>
      <c r="BO64" s="15">
        <f t="shared" si="22"/>
        <v>0</v>
      </c>
      <c r="BP64" s="83"/>
      <c r="BQ64" s="83"/>
      <c r="BR64" s="15">
        <f t="shared" si="23"/>
        <v>0</v>
      </c>
      <c r="BS64" s="83"/>
      <c r="BT64" s="83"/>
      <c r="BU64" s="15">
        <f t="shared" si="24"/>
        <v>0</v>
      </c>
      <c r="BV64" s="200">
        <f t="shared" si="25"/>
        <v>0</v>
      </c>
      <c r="BW64" s="30"/>
      <c r="BX64" s="30"/>
      <c r="BY64" s="30"/>
      <c r="BZ64" s="30"/>
      <c r="CA64" s="30"/>
      <c r="CB64" s="30"/>
      <c r="CC64" s="30"/>
      <c r="CD64" s="30"/>
      <c r="CE64" s="30"/>
      <c r="CF64" s="30"/>
      <c r="CG64" s="30"/>
      <c r="CH64" s="30"/>
      <c r="CI64" s="30"/>
      <c r="CJ64" s="30"/>
      <c r="CK64" s="30"/>
      <c r="CL64" s="30"/>
      <c r="CM64" s="30"/>
      <c r="CN64" s="30"/>
      <c r="CO64" s="30"/>
      <c r="CP64" s="30"/>
      <c r="CQ64" s="15">
        <f t="shared" si="26"/>
        <v>0</v>
      </c>
      <c r="CR64" s="200">
        <f t="shared" si="27"/>
        <v>0</v>
      </c>
      <c r="CS64" s="84"/>
      <c r="CT64" s="85" t="str">
        <f t="shared" si="28"/>
        <v/>
      </c>
      <c r="CU64" s="86" t="str">
        <f t="shared" si="1"/>
        <v/>
      </c>
      <c r="CV64" s="86" t="str">
        <f t="shared" si="29"/>
        <v/>
      </c>
      <c r="CW64" s="198">
        <f t="shared" si="30"/>
        <v>0</v>
      </c>
      <c r="CX64" s="44" t="str">
        <f>IF(ISBLANK('ÁREA MEJORA COMPETENCIAL'!S64),"",IF(CV64="","",SUM(CW64,-CV64)))</f>
        <v/>
      </c>
      <c r="CY64" s="180" t="str">
        <f>IF(ISBLANK('ÁREA MEJORA COMPETENCIAL'!S64),"",IF(CV64="","VER RESULTADOS",(CW64/CV64)))</f>
        <v/>
      </c>
      <c r="CZ64" s="71"/>
    </row>
    <row r="65" spans="1:104" ht="18" customHeight="1" x14ac:dyDescent="0.3">
      <c r="A65" s="270"/>
      <c r="B65" s="269"/>
      <c r="C65" s="243"/>
      <c r="D65" s="244"/>
      <c r="E65" s="28"/>
      <c r="F65" s="30"/>
      <c r="G65" s="354"/>
      <c r="H65" s="355"/>
      <c r="I65" s="225"/>
      <c r="J65" s="225"/>
      <c r="K65" s="354"/>
      <c r="L65" s="355"/>
      <c r="M65" s="239"/>
      <c r="N65" s="239"/>
      <c r="O65" s="239"/>
      <c r="P65" s="239"/>
      <c r="Q65" s="239"/>
      <c r="R65" s="245"/>
      <c r="S65" s="246"/>
      <c r="T65" s="132" t="str">
        <f t="shared" si="31"/>
        <v/>
      </c>
      <c r="U65" s="132">
        <f t="shared" si="32"/>
        <v>0</v>
      </c>
      <c r="V65" s="133" t="str">
        <f t="shared" si="33"/>
        <v/>
      </c>
      <c r="W65" s="133" t="str">
        <f t="shared" si="34"/>
        <v/>
      </c>
      <c r="X65" s="132">
        <f t="shared" si="35"/>
        <v>0</v>
      </c>
      <c r="Y65" s="133" t="str">
        <f t="shared" si="7"/>
        <v/>
      </c>
      <c r="Z65" s="82"/>
      <c r="AA65" s="225"/>
      <c r="AB65" s="225"/>
      <c r="AC65" s="31">
        <f t="shared" si="8"/>
        <v>0</v>
      </c>
      <c r="AD65" s="225"/>
      <c r="AE65" s="225"/>
      <c r="AF65" s="31">
        <f t="shared" si="9"/>
        <v>0</v>
      </c>
      <c r="AG65" s="36"/>
      <c r="AH65" s="36"/>
      <c r="AI65" s="31">
        <f t="shared" si="10"/>
        <v>0</v>
      </c>
      <c r="AJ65" s="36"/>
      <c r="AK65" s="36"/>
      <c r="AL65" s="31">
        <f t="shared" si="11"/>
        <v>0</v>
      </c>
      <c r="AM65" s="36"/>
      <c r="AN65" s="36"/>
      <c r="AO65" s="31">
        <f t="shared" si="12"/>
        <v>0</v>
      </c>
      <c r="AP65" s="199">
        <f t="shared" si="13"/>
        <v>0</v>
      </c>
      <c r="AQ65" s="36"/>
      <c r="AR65" s="36"/>
      <c r="AS65" s="31">
        <f t="shared" si="14"/>
        <v>0</v>
      </c>
      <c r="AT65" s="36"/>
      <c r="AU65" s="36"/>
      <c r="AV65" s="31">
        <f t="shared" si="15"/>
        <v>0</v>
      </c>
      <c r="AW65" s="36"/>
      <c r="AX65" s="36"/>
      <c r="AY65" s="31">
        <f t="shared" si="16"/>
        <v>0</v>
      </c>
      <c r="AZ65" s="36"/>
      <c r="BA65" s="36"/>
      <c r="BB65" s="31">
        <f t="shared" si="17"/>
        <v>0</v>
      </c>
      <c r="BC65" s="36"/>
      <c r="BD65" s="36"/>
      <c r="BE65" s="31">
        <f t="shared" si="18"/>
        <v>0</v>
      </c>
      <c r="BF65" s="200">
        <f t="shared" si="19"/>
        <v>0</v>
      </c>
      <c r="BG65" s="83"/>
      <c r="BH65" s="83"/>
      <c r="BI65" s="15">
        <f t="shared" si="20"/>
        <v>0</v>
      </c>
      <c r="BJ65" s="83"/>
      <c r="BK65" s="83"/>
      <c r="BL65" s="15">
        <f t="shared" si="21"/>
        <v>0</v>
      </c>
      <c r="BM65" s="83"/>
      <c r="BN65" s="83"/>
      <c r="BO65" s="15">
        <f t="shared" si="22"/>
        <v>0</v>
      </c>
      <c r="BP65" s="83"/>
      <c r="BQ65" s="83"/>
      <c r="BR65" s="15">
        <f t="shared" si="23"/>
        <v>0</v>
      </c>
      <c r="BS65" s="83"/>
      <c r="BT65" s="83"/>
      <c r="BU65" s="15">
        <f t="shared" si="24"/>
        <v>0</v>
      </c>
      <c r="BV65" s="200">
        <f t="shared" si="25"/>
        <v>0</v>
      </c>
      <c r="BW65" s="30"/>
      <c r="BX65" s="30"/>
      <c r="BY65" s="30"/>
      <c r="BZ65" s="30"/>
      <c r="CA65" s="30"/>
      <c r="CB65" s="30"/>
      <c r="CC65" s="30"/>
      <c r="CD65" s="30"/>
      <c r="CE65" s="30"/>
      <c r="CF65" s="30"/>
      <c r="CG65" s="30"/>
      <c r="CH65" s="30"/>
      <c r="CI65" s="30"/>
      <c r="CJ65" s="30"/>
      <c r="CK65" s="30"/>
      <c r="CL65" s="30"/>
      <c r="CM65" s="30"/>
      <c r="CN65" s="30"/>
      <c r="CO65" s="30"/>
      <c r="CP65" s="30"/>
      <c r="CQ65" s="15">
        <f t="shared" si="26"/>
        <v>0</v>
      </c>
      <c r="CR65" s="200">
        <f t="shared" si="27"/>
        <v>0</v>
      </c>
      <c r="CS65" s="84"/>
      <c r="CT65" s="85" t="str">
        <f t="shared" si="28"/>
        <v/>
      </c>
      <c r="CU65" s="86" t="str">
        <f t="shared" si="1"/>
        <v/>
      </c>
      <c r="CV65" s="86" t="str">
        <f t="shared" si="29"/>
        <v/>
      </c>
      <c r="CW65" s="198">
        <f t="shared" si="30"/>
        <v>0</v>
      </c>
      <c r="CX65" s="44" t="str">
        <f>IF(ISBLANK('ÁREA MEJORA COMPETENCIAL'!S65),"",IF(CV65="","",SUM(CW65,-CV65)))</f>
        <v/>
      </c>
      <c r="CY65" s="180" t="str">
        <f>IF(ISBLANK('ÁREA MEJORA COMPETENCIAL'!S65),"",IF(CV65="","VER RESULTADOS",(CW65/CV65)))</f>
        <v/>
      </c>
      <c r="CZ65" s="71"/>
    </row>
    <row r="66" spans="1:104" ht="18" customHeight="1" x14ac:dyDescent="0.3">
      <c r="A66" s="270"/>
      <c r="B66" s="269"/>
      <c r="C66" s="243"/>
      <c r="D66" s="244"/>
      <c r="E66" s="28"/>
      <c r="F66" s="30"/>
      <c r="G66" s="354"/>
      <c r="H66" s="355"/>
      <c r="I66" s="225"/>
      <c r="J66" s="225"/>
      <c r="K66" s="354"/>
      <c r="L66" s="355"/>
      <c r="M66" s="239"/>
      <c r="N66" s="239"/>
      <c r="O66" s="239"/>
      <c r="P66" s="239"/>
      <c r="Q66" s="239"/>
      <c r="R66" s="245"/>
      <c r="S66" s="246"/>
      <c r="T66" s="132" t="str">
        <f t="shared" si="31"/>
        <v/>
      </c>
      <c r="U66" s="132">
        <f t="shared" si="32"/>
        <v>0</v>
      </c>
      <c r="V66" s="133" t="str">
        <f t="shared" si="33"/>
        <v/>
      </c>
      <c r="W66" s="133" t="str">
        <f t="shared" si="34"/>
        <v/>
      </c>
      <c r="X66" s="132">
        <f t="shared" si="35"/>
        <v>0</v>
      </c>
      <c r="Y66" s="133" t="str">
        <f t="shared" si="7"/>
        <v/>
      </c>
      <c r="Z66" s="82"/>
      <c r="AA66" s="225"/>
      <c r="AB66" s="225"/>
      <c r="AC66" s="31">
        <f t="shared" si="8"/>
        <v>0</v>
      </c>
      <c r="AD66" s="225"/>
      <c r="AE66" s="225"/>
      <c r="AF66" s="31">
        <f t="shared" si="9"/>
        <v>0</v>
      </c>
      <c r="AG66" s="36"/>
      <c r="AH66" s="36"/>
      <c r="AI66" s="31">
        <f t="shared" si="10"/>
        <v>0</v>
      </c>
      <c r="AJ66" s="36"/>
      <c r="AK66" s="36"/>
      <c r="AL66" s="31">
        <f t="shared" si="11"/>
        <v>0</v>
      </c>
      <c r="AM66" s="36"/>
      <c r="AN66" s="36"/>
      <c r="AO66" s="31">
        <f t="shared" si="12"/>
        <v>0</v>
      </c>
      <c r="AP66" s="199">
        <f t="shared" si="13"/>
        <v>0</v>
      </c>
      <c r="AQ66" s="36"/>
      <c r="AR66" s="36"/>
      <c r="AS66" s="31">
        <f t="shared" si="14"/>
        <v>0</v>
      </c>
      <c r="AT66" s="36"/>
      <c r="AU66" s="36"/>
      <c r="AV66" s="31">
        <f t="shared" si="15"/>
        <v>0</v>
      </c>
      <c r="AW66" s="36"/>
      <c r="AX66" s="36"/>
      <c r="AY66" s="31">
        <f t="shared" si="16"/>
        <v>0</v>
      </c>
      <c r="AZ66" s="36"/>
      <c r="BA66" s="36"/>
      <c r="BB66" s="31">
        <f t="shared" si="17"/>
        <v>0</v>
      </c>
      <c r="BC66" s="36"/>
      <c r="BD66" s="36"/>
      <c r="BE66" s="31">
        <f t="shared" si="18"/>
        <v>0</v>
      </c>
      <c r="BF66" s="200">
        <f t="shared" si="19"/>
        <v>0</v>
      </c>
      <c r="BG66" s="83"/>
      <c r="BH66" s="83"/>
      <c r="BI66" s="15">
        <f t="shared" si="20"/>
        <v>0</v>
      </c>
      <c r="BJ66" s="83"/>
      <c r="BK66" s="83"/>
      <c r="BL66" s="15">
        <f t="shared" si="21"/>
        <v>0</v>
      </c>
      <c r="BM66" s="83"/>
      <c r="BN66" s="83"/>
      <c r="BO66" s="15">
        <f t="shared" si="22"/>
        <v>0</v>
      </c>
      <c r="BP66" s="83"/>
      <c r="BQ66" s="83"/>
      <c r="BR66" s="15">
        <f t="shared" si="23"/>
        <v>0</v>
      </c>
      <c r="BS66" s="83"/>
      <c r="BT66" s="83"/>
      <c r="BU66" s="15">
        <f t="shared" si="24"/>
        <v>0</v>
      </c>
      <c r="BV66" s="200">
        <f t="shared" si="25"/>
        <v>0</v>
      </c>
      <c r="BW66" s="30"/>
      <c r="BX66" s="30"/>
      <c r="BY66" s="30"/>
      <c r="BZ66" s="30"/>
      <c r="CA66" s="30"/>
      <c r="CB66" s="30"/>
      <c r="CC66" s="30"/>
      <c r="CD66" s="30"/>
      <c r="CE66" s="30"/>
      <c r="CF66" s="30"/>
      <c r="CG66" s="30"/>
      <c r="CH66" s="30"/>
      <c r="CI66" s="30"/>
      <c r="CJ66" s="30"/>
      <c r="CK66" s="30"/>
      <c r="CL66" s="30"/>
      <c r="CM66" s="30"/>
      <c r="CN66" s="30"/>
      <c r="CO66" s="30"/>
      <c r="CP66" s="30"/>
      <c r="CQ66" s="15">
        <f t="shared" si="26"/>
        <v>0</v>
      </c>
      <c r="CR66" s="200">
        <f t="shared" si="27"/>
        <v>0</v>
      </c>
      <c r="CS66" s="84"/>
      <c r="CT66" s="85" t="str">
        <f t="shared" si="28"/>
        <v/>
      </c>
      <c r="CU66" s="86" t="str">
        <f t="shared" si="1"/>
        <v/>
      </c>
      <c r="CV66" s="86" t="str">
        <f t="shared" si="29"/>
        <v/>
      </c>
      <c r="CW66" s="198">
        <f t="shared" si="30"/>
        <v>0</v>
      </c>
      <c r="CX66" s="44" t="str">
        <f>IF(ISBLANK('ÁREA MEJORA COMPETENCIAL'!S66),"",IF(CV66="","",SUM(CW66,-CV66)))</f>
        <v/>
      </c>
      <c r="CY66" s="180" t="str">
        <f>IF(ISBLANK('ÁREA MEJORA COMPETENCIAL'!S66),"",IF(CV66="","VER RESULTADOS",(CW66/CV66)))</f>
        <v/>
      </c>
      <c r="CZ66" s="71"/>
    </row>
    <row r="67" spans="1:104" ht="18" customHeight="1" x14ac:dyDescent="0.3">
      <c r="A67" s="270"/>
      <c r="B67" s="269"/>
      <c r="C67" s="243"/>
      <c r="D67" s="244"/>
      <c r="E67" s="28"/>
      <c r="F67" s="30"/>
      <c r="G67" s="354"/>
      <c r="H67" s="355"/>
      <c r="I67" s="225"/>
      <c r="J67" s="225"/>
      <c r="K67" s="354"/>
      <c r="L67" s="355"/>
      <c r="M67" s="239"/>
      <c r="N67" s="239"/>
      <c r="O67" s="239"/>
      <c r="P67" s="239"/>
      <c r="Q67" s="239"/>
      <c r="R67" s="245"/>
      <c r="S67" s="246"/>
      <c r="T67" s="132" t="str">
        <f t="shared" si="31"/>
        <v/>
      </c>
      <c r="U67" s="132">
        <f t="shared" si="32"/>
        <v>0</v>
      </c>
      <c r="V67" s="133" t="str">
        <f t="shared" si="33"/>
        <v/>
      </c>
      <c r="W67" s="133" t="str">
        <f t="shared" si="34"/>
        <v/>
      </c>
      <c r="X67" s="132">
        <f t="shared" si="35"/>
        <v>0</v>
      </c>
      <c r="Y67" s="133" t="str">
        <f t="shared" si="7"/>
        <v/>
      </c>
      <c r="Z67" s="82"/>
      <c r="AA67" s="225"/>
      <c r="AB67" s="225"/>
      <c r="AC67" s="31">
        <f t="shared" si="8"/>
        <v>0</v>
      </c>
      <c r="AD67" s="225"/>
      <c r="AE67" s="225"/>
      <c r="AF67" s="31">
        <f t="shared" si="9"/>
        <v>0</v>
      </c>
      <c r="AG67" s="36"/>
      <c r="AH67" s="36"/>
      <c r="AI67" s="31">
        <f t="shared" si="10"/>
        <v>0</v>
      </c>
      <c r="AJ67" s="36"/>
      <c r="AK67" s="36"/>
      <c r="AL67" s="31">
        <f t="shared" si="11"/>
        <v>0</v>
      </c>
      <c r="AM67" s="36"/>
      <c r="AN67" s="36"/>
      <c r="AO67" s="31">
        <f t="shared" si="12"/>
        <v>0</v>
      </c>
      <c r="AP67" s="199">
        <f t="shared" si="13"/>
        <v>0</v>
      </c>
      <c r="AQ67" s="36"/>
      <c r="AR67" s="36"/>
      <c r="AS67" s="31">
        <f t="shared" si="14"/>
        <v>0</v>
      </c>
      <c r="AT67" s="36"/>
      <c r="AU67" s="36"/>
      <c r="AV67" s="31">
        <f t="shared" si="15"/>
        <v>0</v>
      </c>
      <c r="AW67" s="36"/>
      <c r="AX67" s="36"/>
      <c r="AY67" s="31">
        <f t="shared" si="16"/>
        <v>0</v>
      </c>
      <c r="AZ67" s="36"/>
      <c r="BA67" s="36"/>
      <c r="BB67" s="31">
        <f t="shared" si="17"/>
        <v>0</v>
      </c>
      <c r="BC67" s="36"/>
      <c r="BD67" s="36"/>
      <c r="BE67" s="31">
        <f t="shared" si="18"/>
        <v>0</v>
      </c>
      <c r="BF67" s="200">
        <f t="shared" si="19"/>
        <v>0</v>
      </c>
      <c r="BG67" s="83"/>
      <c r="BH67" s="83"/>
      <c r="BI67" s="15">
        <f t="shared" si="20"/>
        <v>0</v>
      </c>
      <c r="BJ67" s="83"/>
      <c r="BK67" s="83"/>
      <c r="BL67" s="15">
        <f t="shared" si="21"/>
        <v>0</v>
      </c>
      <c r="BM67" s="83"/>
      <c r="BN67" s="83"/>
      <c r="BO67" s="15">
        <f t="shared" si="22"/>
        <v>0</v>
      </c>
      <c r="BP67" s="83"/>
      <c r="BQ67" s="83"/>
      <c r="BR67" s="15">
        <f t="shared" si="23"/>
        <v>0</v>
      </c>
      <c r="BS67" s="83"/>
      <c r="BT67" s="83"/>
      <c r="BU67" s="15">
        <f t="shared" si="24"/>
        <v>0</v>
      </c>
      <c r="BV67" s="200">
        <f t="shared" si="25"/>
        <v>0</v>
      </c>
      <c r="BW67" s="30"/>
      <c r="BX67" s="30"/>
      <c r="BY67" s="30"/>
      <c r="BZ67" s="30"/>
      <c r="CA67" s="30"/>
      <c r="CB67" s="30"/>
      <c r="CC67" s="30"/>
      <c r="CD67" s="30"/>
      <c r="CE67" s="30"/>
      <c r="CF67" s="30"/>
      <c r="CG67" s="30"/>
      <c r="CH67" s="30"/>
      <c r="CI67" s="30"/>
      <c r="CJ67" s="30"/>
      <c r="CK67" s="30"/>
      <c r="CL67" s="30"/>
      <c r="CM67" s="30"/>
      <c r="CN67" s="30"/>
      <c r="CO67" s="30"/>
      <c r="CP67" s="30"/>
      <c r="CQ67" s="15">
        <f t="shared" si="26"/>
        <v>0</v>
      </c>
      <c r="CR67" s="200">
        <f t="shared" si="27"/>
        <v>0</v>
      </c>
      <c r="CS67" s="84"/>
      <c r="CT67" s="85" t="str">
        <f t="shared" si="28"/>
        <v/>
      </c>
      <c r="CU67" s="86" t="str">
        <f t="shared" si="1"/>
        <v/>
      </c>
      <c r="CV67" s="86" t="str">
        <f t="shared" si="29"/>
        <v/>
      </c>
      <c r="CW67" s="198">
        <f t="shared" si="30"/>
        <v>0</v>
      </c>
      <c r="CX67" s="44" t="str">
        <f>IF(ISBLANK('ÁREA MEJORA COMPETENCIAL'!S67),"",IF(CV67="","",SUM(CW67,-CV67)))</f>
        <v/>
      </c>
      <c r="CY67" s="180" t="str">
        <f>IF(ISBLANK('ÁREA MEJORA COMPETENCIAL'!S67),"",IF(CV67="","VER RESULTADOS",(CW67/CV67)))</f>
        <v/>
      </c>
      <c r="CZ67" s="71"/>
    </row>
    <row r="68" spans="1:104" ht="18" customHeight="1" x14ac:dyDescent="0.3">
      <c r="A68" s="270"/>
      <c r="B68" s="269"/>
      <c r="C68" s="243"/>
      <c r="D68" s="244"/>
      <c r="E68" s="28"/>
      <c r="F68" s="30"/>
      <c r="G68" s="354"/>
      <c r="H68" s="355"/>
      <c r="I68" s="225"/>
      <c r="J68" s="225"/>
      <c r="K68" s="354"/>
      <c r="L68" s="355"/>
      <c r="M68" s="239"/>
      <c r="N68" s="239"/>
      <c r="O68" s="239"/>
      <c r="P68" s="239"/>
      <c r="Q68" s="239"/>
      <c r="R68" s="245"/>
      <c r="S68" s="246"/>
      <c r="T68" s="132" t="str">
        <f t="shared" si="31"/>
        <v/>
      </c>
      <c r="U68" s="132">
        <f t="shared" si="32"/>
        <v>0</v>
      </c>
      <c r="V68" s="133" t="str">
        <f t="shared" si="33"/>
        <v/>
      </c>
      <c r="W68" s="133" t="str">
        <f t="shared" si="34"/>
        <v/>
      </c>
      <c r="X68" s="132">
        <f t="shared" si="35"/>
        <v>0</v>
      </c>
      <c r="Y68" s="133" t="str">
        <f t="shared" si="7"/>
        <v/>
      </c>
      <c r="Z68" s="82"/>
      <c r="AA68" s="225"/>
      <c r="AB68" s="225"/>
      <c r="AC68" s="31">
        <f t="shared" si="8"/>
        <v>0</v>
      </c>
      <c r="AD68" s="225"/>
      <c r="AE68" s="225"/>
      <c r="AF68" s="31">
        <f t="shared" si="9"/>
        <v>0</v>
      </c>
      <c r="AG68" s="36"/>
      <c r="AH68" s="36"/>
      <c r="AI68" s="31">
        <f t="shared" si="10"/>
        <v>0</v>
      </c>
      <c r="AJ68" s="36"/>
      <c r="AK68" s="36"/>
      <c r="AL68" s="31">
        <f t="shared" si="11"/>
        <v>0</v>
      </c>
      <c r="AM68" s="36"/>
      <c r="AN68" s="36"/>
      <c r="AO68" s="31">
        <f t="shared" si="12"/>
        <v>0</v>
      </c>
      <c r="AP68" s="199">
        <f t="shared" si="13"/>
        <v>0</v>
      </c>
      <c r="AQ68" s="36"/>
      <c r="AR68" s="36"/>
      <c r="AS68" s="31">
        <f t="shared" si="14"/>
        <v>0</v>
      </c>
      <c r="AT68" s="36"/>
      <c r="AU68" s="36"/>
      <c r="AV68" s="31">
        <f t="shared" si="15"/>
        <v>0</v>
      </c>
      <c r="AW68" s="36"/>
      <c r="AX68" s="36"/>
      <c r="AY68" s="31">
        <f t="shared" si="16"/>
        <v>0</v>
      </c>
      <c r="AZ68" s="36"/>
      <c r="BA68" s="36"/>
      <c r="BB68" s="31">
        <f t="shared" si="17"/>
        <v>0</v>
      </c>
      <c r="BC68" s="36"/>
      <c r="BD68" s="36"/>
      <c r="BE68" s="31">
        <f t="shared" si="18"/>
        <v>0</v>
      </c>
      <c r="BF68" s="200">
        <f t="shared" si="19"/>
        <v>0</v>
      </c>
      <c r="BG68" s="83"/>
      <c r="BH68" s="83"/>
      <c r="BI68" s="15">
        <f t="shared" si="20"/>
        <v>0</v>
      </c>
      <c r="BJ68" s="83"/>
      <c r="BK68" s="83"/>
      <c r="BL68" s="15">
        <f t="shared" si="21"/>
        <v>0</v>
      </c>
      <c r="BM68" s="83"/>
      <c r="BN68" s="83"/>
      <c r="BO68" s="15">
        <f t="shared" si="22"/>
        <v>0</v>
      </c>
      <c r="BP68" s="83"/>
      <c r="BQ68" s="83"/>
      <c r="BR68" s="15">
        <f t="shared" si="23"/>
        <v>0</v>
      </c>
      <c r="BS68" s="83"/>
      <c r="BT68" s="83"/>
      <c r="BU68" s="15">
        <f t="shared" si="24"/>
        <v>0</v>
      </c>
      <c r="BV68" s="200">
        <f t="shared" si="25"/>
        <v>0</v>
      </c>
      <c r="BW68" s="30"/>
      <c r="BX68" s="30"/>
      <c r="BY68" s="30"/>
      <c r="BZ68" s="30"/>
      <c r="CA68" s="30"/>
      <c r="CB68" s="30"/>
      <c r="CC68" s="30"/>
      <c r="CD68" s="30"/>
      <c r="CE68" s="30"/>
      <c r="CF68" s="30"/>
      <c r="CG68" s="30"/>
      <c r="CH68" s="30"/>
      <c r="CI68" s="30"/>
      <c r="CJ68" s="30"/>
      <c r="CK68" s="30"/>
      <c r="CL68" s="30"/>
      <c r="CM68" s="30"/>
      <c r="CN68" s="30"/>
      <c r="CO68" s="30"/>
      <c r="CP68" s="30"/>
      <c r="CQ68" s="15">
        <f t="shared" si="26"/>
        <v>0</v>
      </c>
      <c r="CR68" s="200">
        <f t="shared" si="27"/>
        <v>0</v>
      </c>
      <c r="CS68" s="84"/>
      <c r="CT68" s="85" t="str">
        <f t="shared" si="28"/>
        <v/>
      </c>
      <c r="CU68" s="86" t="str">
        <f t="shared" si="1"/>
        <v/>
      </c>
      <c r="CV68" s="86" t="str">
        <f t="shared" si="29"/>
        <v/>
      </c>
      <c r="CW68" s="198">
        <f t="shared" si="30"/>
        <v>0</v>
      </c>
      <c r="CX68" s="44" t="str">
        <f>IF(ISBLANK('ÁREA MEJORA COMPETENCIAL'!S68),"",IF(CV68="","",SUM(CW68,-CV68)))</f>
        <v/>
      </c>
      <c r="CY68" s="180" t="str">
        <f>IF(ISBLANK('ÁREA MEJORA COMPETENCIAL'!S68),"",IF(CV68="","VER RESULTADOS",(CW68/CV68)))</f>
        <v/>
      </c>
      <c r="CZ68" s="71"/>
    </row>
    <row r="69" spans="1:104" ht="18" customHeight="1" x14ac:dyDescent="0.3">
      <c r="A69" s="270"/>
      <c r="B69" s="269"/>
      <c r="C69" s="243"/>
      <c r="D69" s="244"/>
      <c r="E69" s="28"/>
      <c r="F69" s="30"/>
      <c r="G69" s="354"/>
      <c r="H69" s="355"/>
      <c r="I69" s="225"/>
      <c r="J69" s="225"/>
      <c r="K69" s="354"/>
      <c r="L69" s="355"/>
      <c r="M69" s="239"/>
      <c r="N69" s="239"/>
      <c r="O69" s="239"/>
      <c r="P69" s="239"/>
      <c r="Q69" s="239"/>
      <c r="R69" s="245"/>
      <c r="S69" s="246"/>
      <c r="T69" s="132" t="str">
        <f t="shared" si="31"/>
        <v/>
      </c>
      <c r="U69" s="132">
        <f t="shared" si="32"/>
        <v>0</v>
      </c>
      <c r="V69" s="133" t="str">
        <f t="shared" si="33"/>
        <v/>
      </c>
      <c r="W69" s="133" t="str">
        <f t="shared" si="34"/>
        <v/>
      </c>
      <c r="X69" s="132">
        <f t="shared" si="35"/>
        <v>0</v>
      </c>
      <c r="Y69" s="133" t="str">
        <f t="shared" si="7"/>
        <v/>
      </c>
      <c r="Z69" s="82"/>
      <c r="AA69" s="225"/>
      <c r="AB69" s="225"/>
      <c r="AC69" s="31">
        <f t="shared" si="8"/>
        <v>0</v>
      </c>
      <c r="AD69" s="225"/>
      <c r="AE69" s="225"/>
      <c r="AF69" s="31">
        <f t="shared" si="9"/>
        <v>0</v>
      </c>
      <c r="AG69" s="36"/>
      <c r="AH69" s="36"/>
      <c r="AI69" s="31">
        <f t="shared" si="10"/>
        <v>0</v>
      </c>
      <c r="AJ69" s="36"/>
      <c r="AK69" s="36"/>
      <c r="AL69" s="31">
        <f t="shared" si="11"/>
        <v>0</v>
      </c>
      <c r="AM69" s="36"/>
      <c r="AN69" s="36"/>
      <c r="AO69" s="31">
        <f t="shared" si="12"/>
        <v>0</v>
      </c>
      <c r="AP69" s="199">
        <f t="shared" si="13"/>
        <v>0</v>
      </c>
      <c r="AQ69" s="36"/>
      <c r="AR69" s="36"/>
      <c r="AS69" s="31">
        <f t="shared" si="14"/>
        <v>0</v>
      </c>
      <c r="AT69" s="36"/>
      <c r="AU69" s="36"/>
      <c r="AV69" s="31">
        <f t="shared" si="15"/>
        <v>0</v>
      </c>
      <c r="AW69" s="36"/>
      <c r="AX69" s="36"/>
      <c r="AY69" s="31">
        <f t="shared" si="16"/>
        <v>0</v>
      </c>
      <c r="AZ69" s="36"/>
      <c r="BA69" s="36"/>
      <c r="BB69" s="31">
        <f t="shared" si="17"/>
        <v>0</v>
      </c>
      <c r="BC69" s="36"/>
      <c r="BD69" s="36"/>
      <c r="BE69" s="31">
        <f t="shared" si="18"/>
        <v>0</v>
      </c>
      <c r="BF69" s="200">
        <f t="shared" si="19"/>
        <v>0</v>
      </c>
      <c r="BG69" s="83"/>
      <c r="BH69" s="83"/>
      <c r="BI69" s="15">
        <f t="shared" si="20"/>
        <v>0</v>
      </c>
      <c r="BJ69" s="83"/>
      <c r="BK69" s="83"/>
      <c r="BL69" s="15">
        <f t="shared" si="21"/>
        <v>0</v>
      </c>
      <c r="BM69" s="83"/>
      <c r="BN69" s="83"/>
      <c r="BO69" s="15">
        <f t="shared" si="22"/>
        <v>0</v>
      </c>
      <c r="BP69" s="83"/>
      <c r="BQ69" s="83"/>
      <c r="BR69" s="15">
        <f t="shared" si="23"/>
        <v>0</v>
      </c>
      <c r="BS69" s="83"/>
      <c r="BT69" s="83"/>
      <c r="BU69" s="15">
        <f t="shared" si="24"/>
        <v>0</v>
      </c>
      <c r="BV69" s="200">
        <f t="shared" si="25"/>
        <v>0</v>
      </c>
      <c r="BW69" s="30"/>
      <c r="BX69" s="30"/>
      <c r="BY69" s="30"/>
      <c r="BZ69" s="30"/>
      <c r="CA69" s="30"/>
      <c r="CB69" s="30"/>
      <c r="CC69" s="30"/>
      <c r="CD69" s="30"/>
      <c r="CE69" s="30"/>
      <c r="CF69" s="30"/>
      <c r="CG69" s="30"/>
      <c r="CH69" s="30"/>
      <c r="CI69" s="30"/>
      <c r="CJ69" s="30"/>
      <c r="CK69" s="30"/>
      <c r="CL69" s="30"/>
      <c r="CM69" s="30"/>
      <c r="CN69" s="30"/>
      <c r="CO69" s="30"/>
      <c r="CP69" s="30"/>
      <c r="CQ69" s="15">
        <f t="shared" si="26"/>
        <v>0</v>
      </c>
      <c r="CR69" s="200">
        <f t="shared" si="27"/>
        <v>0</v>
      </c>
      <c r="CS69" s="84"/>
      <c r="CT69" s="85" t="str">
        <f t="shared" si="28"/>
        <v/>
      </c>
      <c r="CU69" s="86" t="str">
        <f t="shared" si="1"/>
        <v/>
      </c>
      <c r="CV69" s="86" t="str">
        <f t="shared" si="29"/>
        <v/>
      </c>
      <c r="CW69" s="198">
        <f t="shared" si="30"/>
        <v>0</v>
      </c>
      <c r="CX69" s="44" t="str">
        <f>IF(ISBLANK('ÁREA MEJORA COMPETENCIAL'!S69),"",IF(CV69="","",SUM(CW69,-CV69)))</f>
        <v/>
      </c>
      <c r="CY69" s="180" t="str">
        <f>IF(ISBLANK('ÁREA MEJORA COMPETENCIAL'!S69),"",IF(CV69="","VER RESULTADOS",(CW69/CV69)))</f>
        <v/>
      </c>
      <c r="CZ69" s="71"/>
    </row>
    <row r="70" spans="1:104" ht="18" customHeight="1" x14ac:dyDescent="0.3">
      <c r="A70" s="270"/>
      <c r="B70" s="269"/>
      <c r="C70" s="243"/>
      <c r="D70" s="244"/>
      <c r="E70" s="28"/>
      <c r="F70" s="30"/>
      <c r="G70" s="354"/>
      <c r="H70" s="355"/>
      <c r="I70" s="225"/>
      <c r="J70" s="225"/>
      <c r="K70" s="354"/>
      <c r="L70" s="355"/>
      <c r="M70" s="239"/>
      <c r="N70" s="239"/>
      <c r="O70" s="239"/>
      <c r="P70" s="239"/>
      <c r="Q70" s="239"/>
      <c r="R70" s="245"/>
      <c r="S70" s="246"/>
      <c r="T70" s="132" t="str">
        <f t="shared" si="31"/>
        <v/>
      </c>
      <c r="U70" s="132">
        <f t="shared" si="32"/>
        <v>0</v>
      </c>
      <c r="V70" s="133" t="str">
        <f t="shared" si="33"/>
        <v/>
      </c>
      <c r="W70" s="133" t="str">
        <f t="shared" si="34"/>
        <v/>
      </c>
      <c r="X70" s="132">
        <f t="shared" si="35"/>
        <v>0</v>
      </c>
      <c r="Y70" s="133" t="str">
        <f t="shared" si="7"/>
        <v/>
      </c>
      <c r="Z70" s="82"/>
      <c r="AA70" s="225"/>
      <c r="AB70" s="225"/>
      <c r="AC70" s="31">
        <f t="shared" si="8"/>
        <v>0</v>
      </c>
      <c r="AD70" s="225"/>
      <c r="AE70" s="225"/>
      <c r="AF70" s="31">
        <f t="shared" si="9"/>
        <v>0</v>
      </c>
      <c r="AG70" s="36"/>
      <c r="AH70" s="36"/>
      <c r="AI70" s="31">
        <f t="shared" si="10"/>
        <v>0</v>
      </c>
      <c r="AJ70" s="36"/>
      <c r="AK70" s="36"/>
      <c r="AL70" s="31">
        <f t="shared" si="11"/>
        <v>0</v>
      </c>
      <c r="AM70" s="36"/>
      <c r="AN70" s="36"/>
      <c r="AO70" s="31">
        <f t="shared" si="12"/>
        <v>0</v>
      </c>
      <c r="AP70" s="199">
        <f t="shared" si="13"/>
        <v>0</v>
      </c>
      <c r="AQ70" s="36"/>
      <c r="AR70" s="36"/>
      <c r="AS70" s="31">
        <f t="shared" si="14"/>
        <v>0</v>
      </c>
      <c r="AT70" s="36"/>
      <c r="AU70" s="36"/>
      <c r="AV70" s="31">
        <f t="shared" si="15"/>
        <v>0</v>
      </c>
      <c r="AW70" s="36"/>
      <c r="AX70" s="36"/>
      <c r="AY70" s="31">
        <f t="shared" si="16"/>
        <v>0</v>
      </c>
      <c r="AZ70" s="36"/>
      <c r="BA70" s="36"/>
      <c r="BB70" s="31">
        <f t="shared" si="17"/>
        <v>0</v>
      </c>
      <c r="BC70" s="36"/>
      <c r="BD70" s="36"/>
      <c r="BE70" s="31">
        <f t="shared" si="18"/>
        <v>0</v>
      </c>
      <c r="BF70" s="200">
        <f t="shared" si="19"/>
        <v>0</v>
      </c>
      <c r="BG70" s="83"/>
      <c r="BH70" s="83"/>
      <c r="BI70" s="15">
        <f t="shared" si="20"/>
        <v>0</v>
      </c>
      <c r="BJ70" s="83"/>
      <c r="BK70" s="83"/>
      <c r="BL70" s="15">
        <f t="shared" si="21"/>
        <v>0</v>
      </c>
      <c r="BM70" s="83"/>
      <c r="BN70" s="83"/>
      <c r="BO70" s="15">
        <f t="shared" si="22"/>
        <v>0</v>
      </c>
      <c r="BP70" s="83"/>
      <c r="BQ70" s="83"/>
      <c r="BR70" s="15">
        <f t="shared" si="23"/>
        <v>0</v>
      </c>
      <c r="BS70" s="83"/>
      <c r="BT70" s="83"/>
      <c r="BU70" s="15">
        <f t="shared" si="24"/>
        <v>0</v>
      </c>
      <c r="BV70" s="200">
        <f t="shared" si="25"/>
        <v>0</v>
      </c>
      <c r="BW70" s="30"/>
      <c r="BX70" s="30"/>
      <c r="BY70" s="30"/>
      <c r="BZ70" s="30"/>
      <c r="CA70" s="30"/>
      <c r="CB70" s="30"/>
      <c r="CC70" s="30"/>
      <c r="CD70" s="30"/>
      <c r="CE70" s="30"/>
      <c r="CF70" s="30"/>
      <c r="CG70" s="30"/>
      <c r="CH70" s="30"/>
      <c r="CI70" s="30"/>
      <c r="CJ70" s="30"/>
      <c r="CK70" s="30"/>
      <c r="CL70" s="30"/>
      <c r="CM70" s="30"/>
      <c r="CN70" s="30"/>
      <c r="CO70" s="30"/>
      <c r="CP70" s="30"/>
      <c r="CQ70" s="15">
        <f t="shared" si="26"/>
        <v>0</v>
      </c>
      <c r="CR70" s="200">
        <f t="shared" si="27"/>
        <v>0</v>
      </c>
      <c r="CS70" s="84"/>
      <c r="CT70" s="85" t="str">
        <f t="shared" si="28"/>
        <v/>
      </c>
      <c r="CU70" s="86" t="str">
        <f t="shared" si="1"/>
        <v/>
      </c>
      <c r="CV70" s="86" t="str">
        <f t="shared" si="29"/>
        <v/>
      </c>
      <c r="CW70" s="198">
        <f t="shared" si="30"/>
        <v>0</v>
      </c>
      <c r="CX70" s="44" t="str">
        <f>IF(ISBLANK('ÁREA MEJORA COMPETENCIAL'!S70),"",IF(CV70="","",SUM(CW70,-CV70)))</f>
        <v/>
      </c>
      <c r="CY70" s="180" t="str">
        <f>IF(ISBLANK('ÁREA MEJORA COMPETENCIAL'!S70),"",IF(CV70="","VER RESULTADOS",(CW70/CV70)))</f>
        <v/>
      </c>
      <c r="CZ70" s="71"/>
    </row>
    <row r="71" spans="1:104" ht="18" customHeight="1" x14ac:dyDescent="0.3">
      <c r="A71" s="270"/>
      <c r="B71" s="269"/>
      <c r="C71" s="243"/>
      <c r="D71" s="244"/>
      <c r="E71" s="28"/>
      <c r="F71" s="30"/>
      <c r="G71" s="354"/>
      <c r="H71" s="355"/>
      <c r="I71" s="225"/>
      <c r="J71" s="225"/>
      <c r="K71" s="354"/>
      <c r="L71" s="355"/>
      <c r="M71" s="239"/>
      <c r="N71" s="239"/>
      <c r="O71" s="239"/>
      <c r="P71" s="239"/>
      <c r="Q71" s="239"/>
      <c r="R71" s="245"/>
      <c r="S71" s="246"/>
      <c r="T71" s="132" t="str">
        <f t="shared" si="31"/>
        <v/>
      </c>
      <c r="U71" s="132">
        <f t="shared" si="32"/>
        <v>0</v>
      </c>
      <c r="V71" s="133" t="str">
        <f t="shared" si="33"/>
        <v/>
      </c>
      <c r="W71" s="133" t="str">
        <f t="shared" si="34"/>
        <v/>
      </c>
      <c r="X71" s="132">
        <f t="shared" si="35"/>
        <v>0</v>
      </c>
      <c r="Y71" s="133" t="str">
        <f t="shared" si="7"/>
        <v/>
      </c>
      <c r="Z71" s="82"/>
      <c r="AA71" s="225"/>
      <c r="AB71" s="225"/>
      <c r="AC71" s="31">
        <f t="shared" si="8"/>
        <v>0</v>
      </c>
      <c r="AD71" s="225"/>
      <c r="AE71" s="225"/>
      <c r="AF71" s="31">
        <f t="shared" si="9"/>
        <v>0</v>
      </c>
      <c r="AG71" s="36"/>
      <c r="AH71" s="36"/>
      <c r="AI71" s="31">
        <f t="shared" si="10"/>
        <v>0</v>
      </c>
      <c r="AJ71" s="36"/>
      <c r="AK71" s="36"/>
      <c r="AL71" s="31">
        <f t="shared" si="11"/>
        <v>0</v>
      </c>
      <c r="AM71" s="36"/>
      <c r="AN71" s="36"/>
      <c r="AO71" s="31">
        <f t="shared" si="12"/>
        <v>0</v>
      </c>
      <c r="AP71" s="199">
        <f t="shared" si="13"/>
        <v>0</v>
      </c>
      <c r="AQ71" s="36"/>
      <c r="AR71" s="36"/>
      <c r="AS71" s="31">
        <f t="shared" si="14"/>
        <v>0</v>
      </c>
      <c r="AT71" s="36"/>
      <c r="AU71" s="36"/>
      <c r="AV71" s="31">
        <f t="shared" si="15"/>
        <v>0</v>
      </c>
      <c r="AW71" s="36"/>
      <c r="AX71" s="36"/>
      <c r="AY71" s="31">
        <f t="shared" si="16"/>
        <v>0</v>
      </c>
      <c r="AZ71" s="36"/>
      <c r="BA71" s="36"/>
      <c r="BB71" s="31">
        <f t="shared" si="17"/>
        <v>0</v>
      </c>
      <c r="BC71" s="36"/>
      <c r="BD71" s="36"/>
      <c r="BE71" s="31">
        <f t="shared" si="18"/>
        <v>0</v>
      </c>
      <c r="BF71" s="200">
        <f t="shared" si="19"/>
        <v>0</v>
      </c>
      <c r="BG71" s="83"/>
      <c r="BH71" s="83"/>
      <c r="BI71" s="15">
        <f t="shared" si="20"/>
        <v>0</v>
      </c>
      <c r="BJ71" s="83"/>
      <c r="BK71" s="83"/>
      <c r="BL71" s="15">
        <f t="shared" si="21"/>
        <v>0</v>
      </c>
      <c r="BM71" s="83"/>
      <c r="BN71" s="83"/>
      <c r="BO71" s="15">
        <f t="shared" si="22"/>
        <v>0</v>
      </c>
      <c r="BP71" s="83"/>
      <c r="BQ71" s="83"/>
      <c r="BR71" s="15">
        <f t="shared" si="23"/>
        <v>0</v>
      </c>
      <c r="BS71" s="83"/>
      <c r="BT71" s="83"/>
      <c r="BU71" s="15">
        <f t="shared" si="24"/>
        <v>0</v>
      </c>
      <c r="BV71" s="200">
        <f t="shared" si="25"/>
        <v>0</v>
      </c>
      <c r="BW71" s="30"/>
      <c r="BX71" s="30"/>
      <c r="BY71" s="30"/>
      <c r="BZ71" s="30"/>
      <c r="CA71" s="30"/>
      <c r="CB71" s="30"/>
      <c r="CC71" s="30"/>
      <c r="CD71" s="30"/>
      <c r="CE71" s="30"/>
      <c r="CF71" s="30"/>
      <c r="CG71" s="30"/>
      <c r="CH71" s="30"/>
      <c r="CI71" s="30"/>
      <c r="CJ71" s="30"/>
      <c r="CK71" s="30"/>
      <c r="CL71" s="30"/>
      <c r="CM71" s="30"/>
      <c r="CN71" s="30"/>
      <c r="CO71" s="30"/>
      <c r="CP71" s="30"/>
      <c r="CQ71" s="15">
        <f t="shared" si="26"/>
        <v>0</v>
      </c>
      <c r="CR71" s="200">
        <f t="shared" si="27"/>
        <v>0</v>
      </c>
      <c r="CS71" s="84"/>
      <c r="CT71" s="85" t="str">
        <f t="shared" si="28"/>
        <v/>
      </c>
      <c r="CU71" s="86" t="str">
        <f t="shared" si="1"/>
        <v/>
      </c>
      <c r="CV71" s="86" t="str">
        <f t="shared" si="29"/>
        <v/>
      </c>
      <c r="CW71" s="198">
        <f t="shared" si="30"/>
        <v>0</v>
      </c>
      <c r="CX71" s="44" t="str">
        <f>IF(ISBLANK('ÁREA MEJORA COMPETENCIAL'!S71),"",IF(CV71="","",SUM(CW71,-CV71)))</f>
        <v/>
      </c>
      <c r="CY71" s="180" t="str">
        <f>IF(ISBLANK('ÁREA MEJORA COMPETENCIAL'!S71),"",IF(CV71="","VER RESULTADOS",(CW71/CV71)))</f>
        <v/>
      </c>
      <c r="CZ71" s="71"/>
    </row>
    <row r="72" spans="1:104" s="59" customFormat="1" ht="18" customHeight="1" x14ac:dyDescent="0.3">
      <c r="A72" s="270"/>
      <c r="B72" s="269"/>
      <c r="C72" s="243"/>
      <c r="D72" s="244"/>
      <c r="E72" s="28"/>
      <c r="F72" s="30"/>
      <c r="G72" s="354"/>
      <c r="H72" s="355"/>
      <c r="I72" s="225"/>
      <c r="J72" s="225"/>
      <c r="K72" s="354"/>
      <c r="L72" s="355"/>
      <c r="M72" s="239"/>
      <c r="N72" s="239"/>
      <c r="O72" s="239"/>
      <c r="P72" s="239"/>
      <c r="Q72" s="239"/>
      <c r="R72" s="245"/>
      <c r="S72" s="246"/>
      <c r="T72" s="132" t="str">
        <f t="shared" si="31"/>
        <v/>
      </c>
      <c r="U72" s="132">
        <f t="shared" si="32"/>
        <v>0</v>
      </c>
      <c r="V72" s="133" t="str">
        <f t="shared" si="33"/>
        <v/>
      </c>
      <c r="W72" s="133" t="str">
        <f t="shared" si="34"/>
        <v/>
      </c>
      <c r="X72" s="132">
        <f t="shared" si="35"/>
        <v>0</v>
      </c>
      <c r="Y72" s="133" t="str">
        <f t="shared" si="7"/>
        <v/>
      </c>
      <c r="Z72" s="82"/>
      <c r="AA72" s="225"/>
      <c r="AB72" s="225"/>
      <c r="AC72" s="31">
        <f t="shared" si="8"/>
        <v>0</v>
      </c>
      <c r="AD72" s="225"/>
      <c r="AE72" s="225"/>
      <c r="AF72" s="31">
        <f t="shared" si="9"/>
        <v>0</v>
      </c>
      <c r="AG72" s="36"/>
      <c r="AH72" s="36"/>
      <c r="AI72" s="31">
        <f t="shared" si="10"/>
        <v>0</v>
      </c>
      <c r="AJ72" s="36"/>
      <c r="AK72" s="36"/>
      <c r="AL72" s="31">
        <f t="shared" si="11"/>
        <v>0</v>
      </c>
      <c r="AM72" s="36"/>
      <c r="AN72" s="36"/>
      <c r="AO72" s="31">
        <f t="shared" si="12"/>
        <v>0</v>
      </c>
      <c r="AP72" s="199">
        <f t="shared" si="13"/>
        <v>0</v>
      </c>
      <c r="AQ72" s="36"/>
      <c r="AR72" s="36"/>
      <c r="AS72" s="31">
        <f t="shared" si="14"/>
        <v>0</v>
      </c>
      <c r="AT72" s="36"/>
      <c r="AU72" s="36"/>
      <c r="AV72" s="31">
        <f t="shared" si="15"/>
        <v>0</v>
      </c>
      <c r="AW72" s="36"/>
      <c r="AX72" s="36"/>
      <c r="AY72" s="31">
        <f t="shared" si="16"/>
        <v>0</v>
      </c>
      <c r="AZ72" s="36"/>
      <c r="BA72" s="36"/>
      <c r="BB72" s="31">
        <f t="shared" si="17"/>
        <v>0</v>
      </c>
      <c r="BC72" s="36"/>
      <c r="BD72" s="36"/>
      <c r="BE72" s="31">
        <f t="shared" si="18"/>
        <v>0</v>
      </c>
      <c r="BF72" s="200">
        <f t="shared" si="19"/>
        <v>0</v>
      </c>
      <c r="BG72" s="83"/>
      <c r="BH72" s="83"/>
      <c r="BI72" s="15">
        <f t="shared" si="20"/>
        <v>0</v>
      </c>
      <c r="BJ72" s="83"/>
      <c r="BK72" s="83"/>
      <c r="BL72" s="15">
        <f t="shared" si="21"/>
        <v>0</v>
      </c>
      <c r="BM72" s="83"/>
      <c r="BN72" s="83"/>
      <c r="BO72" s="15">
        <f t="shared" si="22"/>
        <v>0</v>
      </c>
      <c r="BP72" s="83"/>
      <c r="BQ72" s="83"/>
      <c r="BR72" s="15">
        <f t="shared" si="23"/>
        <v>0</v>
      </c>
      <c r="BS72" s="83"/>
      <c r="BT72" s="83"/>
      <c r="BU72" s="15">
        <f t="shared" si="24"/>
        <v>0</v>
      </c>
      <c r="BV72" s="200">
        <f t="shared" si="25"/>
        <v>0</v>
      </c>
      <c r="BW72" s="30"/>
      <c r="BX72" s="30"/>
      <c r="BY72" s="30"/>
      <c r="BZ72" s="30"/>
      <c r="CA72" s="30"/>
      <c r="CB72" s="30"/>
      <c r="CC72" s="30"/>
      <c r="CD72" s="30"/>
      <c r="CE72" s="30"/>
      <c r="CF72" s="30"/>
      <c r="CG72" s="30"/>
      <c r="CH72" s="30"/>
      <c r="CI72" s="30"/>
      <c r="CJ72" s="30"/>
      <c r="CK72" s="30"/>
      <c r="CL72" s="30"/>
      <c r="CM72" s="30"/>
      <c r="CN72" s="30"/>
      <c r="CO72" s="30"/>
      <c r="CP72" s="30"/>
      <c r="CQ72" s="15">
        <f t="shared" si="26"/>
        <v>0</v>
      </c>
      <c r="CR72" s="200">
        <f t="shared" si="27"/>
        <v>0</v>
      </c>
      <c r="CS72" s="84"/>
      <c r="CT72" s="85" t="str">
        <f t="shared" si="28"/>
        <v/>
      </c>
      <c r="CU72" s="86" t="str">
        <f t="shared" si="1"/>
        <v/>
      </c>
      <c r="CV72" s="86" t="str">
        <f t="shared" si="29"/>
        <v/>
      </c>
      <c r="CW72" s="198">
        <f t="shared" si="30"/>
        <v>0</v>
      </c>
      <c r="CX72" s="44" t="str">
        <f>IF(ISBLANK('ÁREA MEJORA COMPETENCIAL'!S72),"",IF(CV72="","",SUM(CW72,-CV72)))</f>
        <v/>
      </c>
      <c r="CY72" s="180" t="str">
        <f>IF(ISBLANK('ÁREA MEJORA COMPETENCIAL'!S72),"",IF(CV72="","VER RESULTADOS",(CW72/CV72)))</f>
        <v/>
      </c>
      <c r="CZ72" s="71"/>
    </row>
    <row r="73" spans="1:104" s="59" customFormat="1" ht="18" customHeight="1" x14ac:dyDescent="0.3">
      <c r="A73" s="270"/>
      <c r="B73" s="269"/>
      <c r="C73" s="243"/>
      <c r="D73" s="244"/>
      <c r="E73" s="28"/>
      <c r="F73" s="30"/>
      <c r="G73" s="354"/>
      <c r="H73" s="355"/>
      <c r="I73" s="225"/>
      <c r="J73" s="225"/>
      <c r="K73" s="354"/>
      <c r="L73" s="355"/>
      <c r="M73" s="239"/>
      <c r="N73" s="239"/>
      <c r="O73" s="239"/>
      <c r="P73" s="239"/>
      <c r="Q73" s="239"/>
      <c r="R73" s="245"/>
      <c r="S73" s="246"/>
      <c r="T73" s="132" t="str">
        <f t="shared" si="31"/>
        <v/>
      </c>
      <c r="U73" s="132">
        <f t="shared" si="32"/>
        <v>0</v>
      </c>
      <c r="V73" s="133" t="str">
        <f t="shared" si="33"/>
        <v/>
      </c>
      <c r="W73" s="133" t="str">
        <f t="shared" si="34"/>
        <v/>
      </c>
      <c r="X73" s="132">
        <f t="shared" si="35"/>
        <v>0</v>
      </c>
      <c r="Y73" s="133" t="str">
        <f t="shared" si="7"/>
        <v/>
      </c>
      <c r="Z73" s="82"/>
      <c r="AA73" s="225"/>
      <c r="AB73" s="225"/>
      <c r="AC73" s="31">
        <f t="shared" si="8"/>
        <v>0</v>
      </c>
      <c r="AD73" s="225"/>
      <c r="AE73" s="225"/>
      <c r="AF73" s="31">
        <f t="shared" si="9"/>
        <v>0</v>
      </c>
      <c r="AG73" s="36"/>
      <c r="AH73" s="36"/>
      <c r="AI73" s="31">
        <f t="shared" si="10"/>
        <v>0</v>
      </c>
      <c r="AJ73" s="36"/>
      <c r="AK73" s="36"/>
      <c r="AL73" s="31">
        <f t="shared" si="11"/>
        <v>0</v>
      </c>
      <c r="AM73" s="36"/>
      <c r="AN73" s="36"/>
      <c r="AO73" s="31">
        <f t="shared" si="12"/>
        <v>0</v>
      </c>
      <c r="AP73" s="199">
        <f t="shared" si="13"/>
        <v>0</v>
      </c>
      <c r="AQ73" s="36"/>
      <c r="AR73" s="36"/>
      <c r="AS73" s="31">
        <f t="shared" si="14"/>
        <v>0</v>
      </c>
      <c r="AT73" s="36"/>
      <c r="AU73" s="36"/>
      <c r="AV73" s="31">
        <f t="shared" si="15"/>
        <v>0</v>
      </c>
      <c r="AW73" s="36"/>
      <c r="AX73" s="36"/>
      <c r="AY73" s="31">
        <f t="shared" si="16"/>
        <v>0</v>
      </c>
      <c r="AZ73" s="36"/>
      <c r="BA73" s="36"/>
      <c r="BB73" s="31">
        <f t="shared" si="17"/>
        <v>0</v>
      </c>
      <c r="BC73" s="36"/>
      <c r="BD73" s="36"/>
      <c r="BE73" s="31">
        <f t="shared" si="18"/>
        <v>0</v>
      </c>
      <c r="BF73" s="200">
        <f t="shared" si="19"/>
        <v>0</v>
      </c>
      <c r="BG73" s="83"/>
      <c r="BH73" s="83"/>
      <c r="BI73" s="15">
        <f t="shared" si="20"/>
        <v>0</v>
      </c>
      <c r="BJ73" s="83"/>
      <c r="BK73" s="83"/>
      <c r="BL73" s="15">
        <f t="shared" si="21"/>
        <v>0</v>
      </c>
      <c r="BM73" s="83"/>
      <c r="BN73" s="83"/>
      <c r="BO73" s="15">
        <f t="shared" si="22"/>
        <v>0</v>
      </c>
      <c r="BP73" s="83"/>
      <c r="BQ73" s="83"/>
      <c r="BR73" s="15">
        <f t="shared" si="23"/>
        <v>0</v>
      </c>
      <c r="BS73" s="83"/>
      <c r="BT73" s="83"/>
      <c r="BU73" s="15">
        <f t="shared" si="24"/>
        <v>0</v>
      </c>
      <c r="BV73" s="200">
        <f t="shared" si="25"/>
        <v>0</v>
      </c>
      <c r="BW73" s="30"/>
      <c r="BX73" s="30"/>
      <c r="BY73" s="30"/>
      <c r="BZ73" s="30"/>
      <c r="CA73" s="30"/>
      <c r="CB73" s="30"/>
      <c r="CC73" s="30"/>
      <c r="CD73" s="30"/>
      <c r="CE73" s="30"/>
      <c r="CF73" s="30"/>
      <c r="CG73" s="30"/>
      <c r="CH73" s="30"/>
      <c r="CI73" s="30"/>
      <c r="CJ73" s="30"/>
      <c r="CK73" s="30"/>
      <c r="CL73" s="30"/>
      <c r="CM73" s="30"/>
      <c r="CN73" s="30"/>
      <c r="CO73" s="30"/>
      <c r="CP73" s="30"/>
      <c r="CQ73" s="15">
        <f t="shared" si="26"/>
        <v>0</v>
      </c>
      <c r="CR73" s="200">
        <f t="shared" si="27"/>
        <v>0</v>
      </c>
      <c r="CS73" s="84"/>
      <c r="CT73" s="85" t="str">
        <f t="shared" si="28"/>
        <v/>
      </c>
      <c r="CU73" s="86" t="str">
        <f t="shared" si="1"/>
        <v/>
      </c>
      <c r="CV73" s="86" t="str">
        <f t="shared" si="29"/>
        <v/>
      </c>
      <c r="CW73" s="198">
        <f t="shared" si="30"/>
        <v>0</v>
      </c>
      <c r="CX73" s="44" t="str">
        <f>IF(ISBLANK('ÁREA MEJORA COMPETENCIAL'!S73),"",IF(CV73="","",SUM(CW73,-CV73)))</f>
        <v/>
      </c>
      <c r="CY73" s="180" t="str">
        <f>IF(ISBLANK('ÁREA MEJORA COMPETENCIAL'!S73),"",IF(CV73="","VER RESULTADOS",(CW73/CV73)))</f>
        <v/>
      </c>
      <c r="CZ73" s="71"/>
    </row>
    <row r="74" spans="1:104" s="59" customFormat="1" ht="18" customHeight="1" x14ac:dyDescent="0.3">
      <c r="A74" s="270"/>
      <c r="B74" s="269"/>
      <c r="C74" s="243"/>
      <c r="D74" s="244"/>
      <c r="E74" s="28"/>
      <c r="F74" s="30"/>
      <c r="G74" s="354"/>
      <c r="H74" s="355"/>
      <c r="I74" s="225"/>
      <c r="J74" s="225"/>
      <c r="K74" s="354"/>
      <c r="L74" s="355"/>
      <c r="M74" s="239"/>
      <c r="N74" s="239"/>
      <c r="O74" s="239"/>
      <c r="P74" s="239"/>
      <c r="Q74" s="239"/>
      <c r="R74" s="245"/>
      <c r="S74" s="246"/>
      <c r="T74" s="132" t="str">
        <f t="shared" si="31"/>
        <v/>
      </c>
      <c r="U74" s="132">
        <f t="shared" si="32"/>
        <v>0</v>
      </c>
      <c r="V74" s="133" t="str">
        <f t="shared" si="33"/>
        <v/>
      </c>
      <c r="W74" s="133" t="str">
        <f t="shared" si="34"/>
        <v/>
      </c>
      <c r="X74" s="132">
        <f t="shared" si="35"/>
        <v>0</v>
      </c>
      <c r="Y74" s="133" t="str">
        <f t="shared" si="7"/>
        <v/>
      </c>
      <c r="Z74" s="82"/>
      <c r="AA74" s="225"/>
      <c r="AB74" s="225"/>
      <c r="AC74" s="31">
        <f t="shared" si="8"/>
        <v>0</v>
      </c>
      <c r="AD74" s="225"/>
      <c r="AE74" s="225"/>
      <c r="AF74" s="31">
        <f t="shared" si="9"/>
        <v>0</v>
      </c>
      <c r="AG74" s="36"/>
      <c r="AH74" s="36"/>
      <c r="AI74" s="31">
        <f t="shared" si="10"/>
        <v>0</v>
      </c>
      <c r="AJ74" s="36"/>
      <c r="AK74" s="36"/>
      <c r="AL74" s="31">
        <f t="shared" si="11"/>
        <v>0</v>
      </c>
      <c r="AM74" s="36"/>
      <c r="AN74" s="36"/>
      <c r="AO74" s="31">
        <f t="shared" si="12"/>
        <v>0</v>
      </c>
      <c r="AP74" s="199">
        <f t="shared" si="13"/>
        <v>0</v>
      </c>
      <c r="AQ74" s="36"/>
      <c r="AR74" s="36"/>
      <c r="AS74" s="31">
        <f t="shared" si="14"/>
        <v>0</v>
      </c>
      <c r="AT74" s="36"/>
      <c r="AU74" s="36"/>
      <c r="AV74" s="31">
        <f t="shared" si="15"/>
        <v>0</v>
      </c>
      <c r="AW74" s="36"/>
      <c r="AX74" s="36"/>
      <c r="AY74" s="31">
        <f t="shared" si="16"/>
        <v>0</v>
      </c>
      <c r="AZ74" s="36"/>
      <c r="BA74" s="36"/>
      <c r="BB74" s="31">
        <f t="shared" si="17"/>
        <v>0</v>
      </c>
      <c r="BC74" s="36"/>
      <c r="BD74" s="36"/>
      <c r="BE74" s="31">
        <f t="shared" si="18"/>
        <v>0</v>
      </c>
      <c r="BF74" s="200">
        <f t="shared" si="19"/>
        <v>0</v>
      </c>
      <c r="BG74" s="83"/>
      <c r="BH74" s="83"/>
      <c r="BI74" s="15">
        <f t="shared" si="20"/>
        <v>0</v>
      </c>
      <c r="BJ74" s="83"/>
      <c r="BK74" s="83"/>
      <c r="BL74" s="15">
        <f t="shared" si="21"/>
        <v>0</v>
      </c>
      <c r="BM74" s="83"/>
      <c r="BN74" s="83"/>
      <c r="BO74" s="15">
        <f t="shared" si="22"/>
        <v>0</v>
      </c>
      <c r="BP74" s="83"/>
      <c r="BQ74" s="83"/>
      <c r="BR74" s="15">
        <f t="shared" si="23"/>
        <v>0</v>
      </c>
      <c r="BS74" s="83"/>
      <c r="BT74" s="83"/>
      <c r="BU74" s="15">
        <f t="shared" si="24"/>
        <v>0</v>
      </c>
      <c r="BV74" s="200">
        <f t="shared" si="25"/>
        <v>0</v>
      </c>
      <c r="BW74" s="30"/>
      <c r="BX74" s="30"/>
      <c r="BY74" s="30"/>
      <c r="BZ74" s="30"/>
      <c r="CA74" s="30"/>
      <c r="CB74" s="30"/>
      <c r="CC74" s="30"/>
      <c r="CD74" s="30"/>
      <c r="CE74" s="30"/>
      <c r="CF74" s="30"/>
      <c r="CG74" s="30"/>
      <c r="CH74" s="30"/>
      <c r="CI74" s="30"/>
      <c r="CJ74" s="30"/>
      <c r="CK74" s="30"/>
      <c r="CL74" s="30"/>
      <c r="CM74" s="30"/>
      <c r="CN74" s="30"/>
      <c r="CO74" s="30"/>
      <c r="CP74" s="30"/>
      <c r="CQ74" s="15">
        <f t="shared" si="26"/>
        <v>0</v>
      </c>
      <c r="CR74" s="200">
        <f t="shared" si="27"/>
        <v>0</v>
      </c>
      <c r="CS74" s="84"/>
      <c r="CT74" s="85" t="str">
        <f t="shared" si="28"/>
        <v/>
      </c>
      <c r="CU74" s="86" t="str">
        <f t="shared" ref="CU74:CU137" si="36">IF(ISBLANK(S74),"",(MROUND(CT74,4)))</f>
        <v/>
      </c>
      <c r="CV74" s="86" t="str">
        <f t="shared" si="29"/>
        <v/>
      </c>
      <c r="CW74" s="198">
        <f t="shared" si="30"/>
        <v>0</v>
      </c>
      <c r="CX74" s="44" t="str">
        <f>IF(ISBLANK('ÁREA MEJORA COMPETENCIAL'!S74),"",IF(CV74="","",SUM(CW74,-CV74)))</f>
        <v/>
      </c>
      <c r="CY74" s="180" t="str">
        <f>IF(ISBLANK('ÁREA MEJORA COMPETENCIAL'!S74),"",IF(CV74="","VER RESULTADOS",(CW74/CV74)))</f>
        <v/>
      </c>
      <c r="CZ74" s="71"/>
    </row>
    <row r="75" spans="1:104" s="59" customFormat="1" ht="18" customHeight="1" x14ac:dyDescent="0.3">
      <c r="A75" s="270"/>
      <c r="B75" s="269"/>
      <c r="C75" s="243"/>
      <c r="D75" s="244"/>
      <c r="E75" s="28"/>
      <c r="F75" s="30"/>
      <c r="G75" s="354"/>
      <c r="H75" s="355"/>
      <c r="I75" s="225"/>
      <c r="J75" s="225"/>
      <c r="K75" s="354"/>
      <c r="L75" s="355"/>
      <c r="M75" s="239"/>
      <c r="N75" s="239"/>
      <c r="O75" s="239"/>
      <c r="P75" s="239"/>
      <c r="Q75" s="239"/>
      <c r="R75" s="245"/>
      <c r="S75" s="246"/>
      <c r="T75" s="132" t="str">
        <f t="shared" ref="T75:T138" si="37">IF(ISBLANK(S75),"",DATEDIF(M75,S75,"d")/30.39)</f>
        <v/>
      </c>
      <c r="U75" s="132">
        <f t="shared" ref="U75:U138" si="38">(DATEDIF(N75,O75,"D")/30.4167)+(DATEDIF(P75,Q75,"D")/30.4167)</f>
        <v>0</v>
      </c>
      <c r="V75" s="133" t="str">
        <f t="shared" ref="V75:V138" si="39">IF(ISBLANK(M75),"",ROUND(X75,0))</f>
        <v/>
      </c>
      <c r="W75" s="133" t="str">
        <f t="shared" ref="W75:W138" si="40">IF(ISBLANK(M75),"",ROUNDUP(X75,0))</f>
        <v/>
      </c>
      <c r="X75" s="132">
        <f t="shared" ref="X75:X138" si="41">IFERROR(T75-U75,0)</f>
        <v>0</v>
      </c>
      <c r="Y75" s="133" t="str">
        <f t="shared" ref="Y75:Y138" si="42">IF(S75="","",(IF(W75=1,1,IF(W75=2,2,V75))))</f>
        <v/>
      </c>
      <c r="Z75" s="82"/>
      <c r="AA75" s="225"/>
      <c r="AB75" s="225"/>
      <c r="AC75" s="31">
        <f t="shared" ref="AC75:AC138" si="43">SUM(AA75,AB75)</f>
        <v>0</v>
      </c>
      <c r="AD75" s="225"/>
      <c r="AE75" s="225"/>
      <c r="AF75" s="31">
        <f t="shared" ref="AF75:AF138" si="44">SUM(AD75,AE75)</f>
        <v>0</v>
      </c>
      <c r="AG75" s="36"/>
      <c r="AH75" s="36"/>
      <c r="AI75" s="31">
        <f t="shared" ref="AI75:AI138" si="45">SUM(AG75,AH75)</f>
        <v>0</v>
      </c>
      <c r="AJ75" s="36"/>
      <c r="AK75" s="36"/>
      <c r="AL75" s="31">
        <f t="shared" ref="AL75:AL138" si="46">SUM(AJ75,AK75)</f>
        <v>0</v>
      </c>
      <c r="AM75" s="36"/>
      <c r="AN75" s="36"/>
      <c r="AO75" s="31">
        <f t="shared" ref="AO75:AO138" si="47">SUM(AM75,AN75)</f>
        <v>0</v>
      </c>
      <c r="AP75" s="199">
        <f t="shared" ref="AP75:AP138" si="48">SUM(AC75,AF75,AI75,AL75,AO75)</f>
        <v>0</v>
      </c>
      <c r="AQ75" s="36"/>
      <c r="AR75" s="36"/>
      <c r="AS75" s="31">
        <f t="shared" ref="AS75:AS138" si="49">SUM(AQ75,AR75)</f>
        <v>0</v>
      </c>
      <c r="AT75" s="36"/>
      <c r="AU75" s="36"/>
      <c r="AV75" s="31">
        <f t="shared" ref="AV75:AV138" si="50">SUM(AT75,AU75)</f>
        <v>0</v>
      </c>
      <c r="AW75" s="36"/>
      <c r="AX75" s="36"/>
      <c r="AY75" s="31">
        <f t="shared" ref="AY75:AY138" si="51">SUM(AW75,AX75)</f>
        <v>0</v>
      </c>
      <c r="AZ75" s="36"/>
      <c r="BA75" s="36"/>
      <c r="BB75" s="31">
        <f t="shared" ref="BB75:BB138" si="52">SUM(AZ75,BA75)</f>
        <v>0</v>
      </c>
      <c r="BC75" s="36"/>
      <c r="BD75" s="36"/>
      <c r="BE75" s="31">
        <f t="shared" ref="BE75:BE138" si="53">SUM(BC75,BD75)</f>
        <v>0</v>
      </c>
      <c r="BF75" s="200">
        <f t="shared" ref="BF75:BF138" si="54">SUM(AS75,AV75,AY75,BB75,BE75)</f>
        <v>0</v>
      </c>
      <c r="BG75" s="83"/>
      <c r="BH75" s="83"/>
      <c r="BI75" s="15">
        <f t="shared" ref="BI75:BI138" si="55">SUM(BG75,BH75)</f>
        <v>0</v>
      </c>
      <c r="BJ75" s="83"/>
      <c r="BK75" s="83"/>
      <c r="BL75" s="15">
        <f t="shared" ref="BL75:BL138" si="56">SUM(BJ75,BK75)</f>
        <v>0</v>
      </c>
      <c r="BM75" s="83"/>
      <c r="BN75" s="83"/>
      <c r="BO75" s="15">
        <f t="shared" ref="BO75:BO138" si="57">SUM(BM75,BN75)</f>
        <v>0</v>
      </c>
      <c r="BP75" s="83"/>
      <c r="BQ75" s="83"/>
      <c r="BR75" s="15">
        <f t="shared" ref="BR75:BR138" si="58">SUM(BP75,BQ75)</f>
        <v>0</v>
      </c>
      <c r="BS75" s="83"/>
      <c r="BT75" s="83"/>
      <c r="BU75" s="15">
        <f t="shared" ref="BU75:BU138" si="59">SUM(BS75,BT75)</f>
        <v>0</v>
      </c>
      <c r="BV75" s="200">
        <f t="shared" ref="BV75:BV138" si="60">SUM(BI75,BL75,BO75,BR75,BU75)</f>
        <v>0</v>
      </c>
      <c r="BW75" s="30"/>
      <c r="BX75" s="30"/>
      <c r="BY75" s="30"/>
      <c r="BZ75" s="30"/>
      <c r="CA75" s="30"/>
      <c r="CB75" s="30"/>
      <c r="CC75" s="30"/>
      <c r="CD75" s="30"/>
      <c r="CE75" s="30"/>
      <c r="CF75" s="30"/>
      <c r="CG75" s="30"/>
      <c r="CH75" s="30"/>
      <c r="CI75" s="30"/>
      <c r="CJ75" s="30"/>
      <c r="CK75" s="30"/>
      <c r="CL75" s="30"/>
      <c r="CM75" s="30"/>
      <c r="CN75" s="30"/>
      <c r="CO75" s="30"/>
      <c r="CP75" s="30"/>
      <c r="CQ75" s="15">
        <f t="shared" ref="CQ75:CQ138" si="61">COUNTIF(BW75:CP75,"SI")</f>
        <v>0</v>
      </c>
      <c r="CR75" s="200">
        <f t="shared" ref="CR75:CR138" si="62">SUM(BW75,BY75,CA75,CC75,CE75,CG75,CI75,CK75,CM75,CO75)</f>
        <v>0</v>
      </c>
      <c r="CS75" s="84"/>
      <c r="CT75" s="85" t="str">
        <f t="shared" ref="CT75:CT138" si="63">IF(ISBLANK(S75),"",(IF(ISERROR(S75),"",(Y75)*5.6)))</f>
        <v/>
      </c>
      <c r="CU75" s="86" t="str">
        <f t="shared" si="36"/>
        <v/>
      </c>
      <c r="CV75" s="86" t="str">
        <f t="shared" ref="CV75:CV138" si="64">(IF(Y75&lt;=2,"",CU75))</f>
        <v/>
      </c>
      <c r="CW75" s="198">
        <f t="shared" ref="CW75:CW138" si="65">(SUM(AP75,BF75,BV75,CR75))</f>
        <v>0</v>
      </c>
      <c r="CX75" s="44" t="str">
        <f>IF(ISBLANK('ÁREA MEJORA COMPETENCIAL'!S75),"",IF(CV75="","",SUM(CW75,-CV75)))</f>
        <v/>
      </c>
      <c r="CY75" s="180" t="str">
        <f>IF(ISBLANK('ÁREA MEJORA COMPETENCIAL'!S75),"",IF(CV75="","VER RESULTADOS",(CW75/CV75)))</f>
        <v/>
      </c>
      <c r="CZ75" s="71"/>
    </row>
    <row r="76" spans="1:104" s="59" customFormat="1" ht="18" customHeight="1" x14ac:dyDescent="0.3">
      <c r="A76" s="270"/>
      <c r="B76" s="269"/>
      <c r="C76" s="243"/>
      <c r="D76" s="244"/>
      <c r="E76" s="28"/>
      <c r="F76" s="30"/>
      <c r="G76" s="354"/>
      <c r="H76" s="355"/>
      <c r="I76" s="225"/>
      <c r="J76" s="225"/>
      <c r="K76" s="354"/>
      <c r="L76" s="355"/>
      <c r="M76" s="239"/>
      <c r="N76" s="239"/>
      <c r="O76" s="239"/>
      <c r="P76" s="239"/>
      <c r="Q76" s="239"/>
      <c r="R76" s="245"/>
      <c r="S76" s="246"/>
      <c r="T76" s="132" t="str">
        <f t="shared" si="37"/>
        <v/>
      </c>
      <c r="U76" s="132">
        <f t="shared" si="38"/>
        <v>0</v>
      </c>
      <c r="V76" s="133" t="str">
        <f t="shared" si="39"/>
        <v/>
      </c>
      <c r="W76" s="133" t="str">
        <f t="shared" si="40"/>
        <v/>
      </c>
      <c r="X76" s="132">
        <f t="shared" si="41"/>
        <v>0</v>
      </c>
      <c r="Y76" s="133" t="str">
        <f t="shared" si="42"/>
        <v/>
      </c>
      <c r="Z76" s="82"/>
      <c r="AA76" s="225"/>
      <c r="AB76" s="225"/>
      <c r="AC76" s="31">
        <f t="shared" si="43"/>
        <v>0</v>
      </c>
      <c r="AD76" s="225"/>
      <c r="AE76" s="225"/>
      <c r="AF76" s="31">
        <f t="shared" si="44"/>
        <v>0</v>
      </c>
      <c r="AG76" s="36"/>
      <c r="AH76" s="36"/>
      <c r="AI76" s="31">
        <f t="shared" si="45"/>
        <v>0</v>
      </c>
      <c r="AJ76" s="36"/>
      <c r="AK76" s="36"/>
      <c r="AL76" s="31">
        <f t="shared" si="46"/>
        <v>0</v>
      </c>
      <c r="AM76" s="36"/>
      <c r="AN76" s="36"/>
      <c r="AO76" s="31">
        <f t="shared" si="47"/>
        <v>0</v>
      </c>
      <c r="AP76" s="199">
        <f t="shared" si="48"/>
        <v>0</v>
      </c>
      <c r="AQ76" s="36"/>
      <c r="AR76" s="36"/>
      <c r="AS76" s="31">
        <f t="shared" si="49"/>
        <v>0</v>
      </c>
      <c r="AT76" s="36"/>
      <c r="AU76" s="36"/>
      <c r="AV76" s="31">
        <f t="shared" si="50"/>
        <v>0</v>
      </c>
      <c r="AW76" s="36"/>
      <c r="AX76" s="36"/>
      <c r="AY76" s="31">
        <f t="shared" si="51"/>
        <v>0</v>
      </c>
      <c r="AZ76" s="36"/>
      <c r="BA76" s="36"/>
      <c r="BB76" s="31">
        <f t="shared" si="52"/>
        <v>0</v>
      </c>
      <c r="BC76" s="36"/>
      <c r="BD76" s="36"/>
      <c r="BE76" s="31">
        <f t="shared" si="53"/>
        <v>0</v>
      </c>
      <c r="BF76" s="200">
        <f t="shared" si="54"/>
        <v>0</v>
      </c>
      <c r="BG76" s="83"/>
      <c r="BH76" s="83"/>
      <c r="BI76" s="15">
        <f t="shared" si="55"/>
        <v>0</v>
      </c>
      <c r="BJ76" s="83"/>
      <c r="BK76" s="83"/>
      <c r="BL76" s="15">
        <f t="shared" si="56"/>
        <v>0</v>
      </c>
      <c r="BM76" s="83"/>
      <c r="BN76" s="83"/>
      <c r="BO76" s="15">
        <f t="shared" si="57"/>
        <v>0</v>
      </c>
      <c r="BP76" s="83"/>
      <c r="BQ76" s="83"/>
      <c r="BR76" s="15">
        <f t="shared" si="58"/>
        <v>0</v>
      </c>
      <c r="BS76" s="83"/>
      <c r="BT76" s="83"/>
      <c r="BU76" s="15">
        <f t="shared" si="59"/>
        <v>0</v>
      </c>
      <c r="BV76" s="200">
        <f t="shared" si="60"/>
        <v>0</v>
      </c>
      <c r="BW76" s="30"/>
      <c r="BX76" s="30"/>
      <c r="BY76" s="30"/>
      <c r="BZ76" s="30"/>
      <c r="CA76" s="30"/>
      <c r="CB76" s="30"/>
      <c r="CC76" s="30"/>
      <c r="CD76" s="30"/>
      <c r="CE76" s="30"/>
      <c r="CF76" s="30"/>
      <c r="CG76" s="30"/>
      <c r="CH76" s="30"/>
      <c r="CI76" s="30"/>
      <c r="CJ76" s="30"/>
      <c r="CK76" s="30"/>
      <c r="CL76" s="30"/>
      <c r="CM76" s="30"/>
      <c r="CN76" s="30"/>
      <c r="CO76" s="30"/>
      <c r="CP76" s="30"/>
      <c r="CQ76" s="15">
        <f t="shared" si="61"/>
        <v>0</v>
      </c>
      <c r="CR76" s="200">
        <f t="shared" si="62"/>
        <v>0</v>
      </c>
      <c r="CS76" s="84"/>
      <c r="CT76" s="85" t="str">
        <f t="shared" si="63"/>
        <v/>
      </c>
      <c r="CU76" s="86" t="str">
        <f t="shared" si="36"/>
        <v/>
      </c>
      <c r="CV76" s="86" t="str">
        <f t="shared" si="64"/>
        <v/>
      </c>
      <c r="CW76" s="198">
        <f t="shared" si="65"/>
        <v>0</v>
      </c>
      <c r="CX76" s="44" t="str">
        <f>IF(ISBLANK('ÁREA MEJORA COMPETENCIAL'!S76),"",IF(CV76="","",SUM(CW76,-CV76)))</f>
        <v/>
      </c>
      <c r="CY76" s="180" t="str">
        <f>IF(ISBLANK('ÁREA MEJORA COMPETENCIAL'!S76),"",IF(CV76="","VER RESULTADOS",(CW76/CV76)))</f>
        <v/>
      </c>
      <c r="CZ76" s="71"/>
    </row>
    <row r="77" spans="1:104" s="59" customFormat="1" ht="18" customHeight="1" x14ac:dyDescent="0.3">
      <c r="A77" s="270"/>
      <c r="B77" s="269"/>
      <c r="C77" s="243"/>
      <c r="D77" s="244"/>
      <c r="E77" s="28"/>
      <c r="F77" s="30"/>
      <c r="G77" s="354"/>
      <c r="H77" s="355"/>
      <c r="I77" s="225"/>
      <c r="J77" s="225"/>
      <c r="K77" s="354"/>
      <c r="L77" s="355"/>
      <c r="M77" s="239"/>
      <c r="N77" s="239"/>
      <c r="O77" s="239"/>
      <c r="P77" s="239"/>
      <c r="Q77" s="239"/>
      <c r="R77" s="245"/>
      <c r="S77" s="246"/>
      <c r="T77" s="132" t="str">
        <f t="shared" si="37"/>
        <v/>
      </c>
      <c r="U77" s="132">
        <f t="shared" si="38"/>
        <v>0</v>
      </c>
      <c r="V77" s="133" t="str">
        <f t="shared" si="39"/>
        <v/>
      </c>
      <c r="W77" s="133" t="str">
        <f t="shared" si="40"/>
        <v/>
      </c>
      <c r="X77" s="132">
        <f t="shared" si="41"/>
        <v>0</v>
      </c>
      <c r="Y77" s="133" t="str">
        <f t="shared" si="42"/>
        <v/>
      </c>
      <c r="Z77" s="82"/>
      <c r="AA77" s="225"/>
      <c r="AB77" s="225"/>
      <c r="AC77" s="31">
        <f t="shared" si="43"/>
        <v>0</v>
      </c>
      <c r="AD77" s="225"/>
      <c r="AE77" s="225"/>
      <c r="AF77" s="31">
        <f t="shared" si="44"/>
        <v>0</v>
      </c>
      <c r="AG77" s="36"/>
      <c r="AH77" s="36"/>
      <c r="AI77" s="31">
        <f t="shared" si="45"/>
        <v>0</v>
      </c>
      <c r="AJ77" s="36"/>
      <c r="AK77" s="36"/>
      <c r="AL77" s="31">
        <f t="shared" si="46"/>
        <v>0</v>
      </c>
      <c r="AM77" s="36"/>
      <c r="AN77" s="36"/>
      <c r="AO77" s="31">
        <f t="shared" si="47"/>
        <v>0</v>
      </c>
      <c r="AP77" s="199">
        <f t="shared" si="48"/>
        <v>0</v>
      </c>
      <c r="AQ77" s="36"/>
      <c r="AR77" s="36"/>
      <c r="AS77" s="31">
        <f t="shared" si="49"/>
        <v>0</v>
      </c>
      <c r="AT77" s="36"/>
      <c r="AU77" s="36"/>
      <c r="AV77" s="31">
        <f t="shared" si="50"/>
        <v>0</v>
      </c>
      <c r="AW77" s="36"/>
      <c r="AX77" s="36"/>
      <c r="AY77" s="31">
        <f t="shared" si="51"/>
        <v>0</v>
      </c>
      <c r="AZ77" s="36"/>
      <c r="BA77" s="36"/>
      <c r="BB77" s="31">
        <f t="shared" si="52"/>
        <v>0</v>
      </c>
      <c r="BC77" s="36"/>
      <c r="BD77" s="36"/>
      <c r="BE77" s="31">
        <f t="shared" si="53"/>
        <v>0</v>
      </c>
      <c r="BF77" s="200">
        <f t="shared" si="54"/>
        <v>0</v>
      </c>
      <c r="BG77" s="83"/>
      <c r="BH77" s="83"/>
      <c r="BI77" s="15">
        <f t="shared" si="55"/>
        <v>0</v>
      </c>
      <c r="BJ77" s="83"/>
      <c r="BK77" s="83"/>
      <c r="BL77" s="15">
        <f t="shared" si="56"/>
        <v>0</v>
      </c>
      <c r="BM77" s="83"/>
      <c r="BN77" s="83"/>
      <c r="BO77" s="15">
        <f t="shared" si="57"/>
        <v>0</v>
      </c>
      <c r="BP77" s="83"/>
      <c r="BQ77" s="83"/>
      <c r="BR77" s="15">
        <f t="shared" si="58"/>
        <v>0</v>
      </c>
      <c r="BS77" s="83"/>
      <c r="BT77" s="83"/>
      <c r="BU77" s="15">
        <f t="shared" si="59"/>
        <v>0</v>
      </c>
      <c r="BV77" s="200">
        <f t="shared" si="60"/>
        <v>0</v>
      </c>
      <c r="BW77" s="30"/>
      <c r="BX77" s="30"/>
      <c r="BY77" s="30"/>
      <c r="BZ77" s="30"/>
      <c r="CA77" s="30"/>
      <c r="CB77" s="30"/>
      <c r="CC77" s="30"/>
      <c r="CD77" s="30"/>
      <c r="CE77" s="30"/>
      <c r="CF77" s="30"/>
      <c r="CG77" s="30"/>
      <c r="CH77" s="30"/>
      <c r="CI77" s="30"/>
      <c r="CJ77" s="30"/>
      <c r="CK77" s="30"/>
      <c r="CL77" s="30"/>
      <c r="CM77" s="30"/>
      <c r="CN77" s="30"/>
      <c r="CO77" s="30"/>
      <c r="CP77" s="30"/>
      <c r="CQ77" s="15">
        <f t="shared" si="61"/>
        <v>0</v>
      </c>
      <c r="CR77" s="200">
        <f t="shared" si="62"/>
        <v>0</v>
      </c>
      <c r="CS77" s="84"/>
      <c r="CT77" s="85" t="str">
        <f t="shared" si="63"/>
        <v/>
      </c>
      <c r="CU77" s="86" t="str">
        <f t="shared" si="36"/>
        <v/>
      </c>
      <c r="CV77" s="86" t="str">
        <f t="shared" si="64"/>
        <v/>
      </c>
      <c r="CW77" s="198">
        <f t="shared" si="65"/>
        <v>0</v>
      </c>
      <c r="CX77" s="44" t="str">
        <f>IF(ISBLANK('ÁREA MEJORA COMPETENCIAL'!S77),"",IF(CV77="","",SUM(CW77,-CV77)))</f>
        <v/>
      </c>
      <c r="CY77" s="180" t="str">
        <f>IF(ISBLANK('ÁREA MEJORA COMPETENCIAL'!S77),"",IF(CV77="","VER RESULTADOS",(CW77/CV77)))</f>
        <v/>
      </c>
      <c r="CZ77" s="71"/>
    </row>
    <row r="78" spans="1:104" s="59" customFormat="1" ht="18" customHeight="1" x14ac:dyDescent="0.3">
      <c r="A78" s="270"/>
      <c r="B78" s="269"/>
      <c r="C78" s="243"/>
      <c r="D78" s="244"/>
      <c r="E78" s="28"/>
      <c r="F78" s="30"/>
      <c r="G78" s="354"/>
      <c r="H78" s="355"/>
      <c r="I78" s="225"/>
      <c r="J78" s="225"/>
      <c r="K78" s="354"/>
      <c r="L78" s="355"/>
      <c r="M78" s="239"/>
      <c r="N78" s="239"/>
      <c r="O78" s="239"/>
      <c r="P78" s="239"/>
      <c r="Q78" s="239"/>
      <c r="R78" s="245"/>
      <c r="S78" s="246"/>
      <c r="T78" s="132" t="str">
        <f t="shared" si="37"/>
        <v/>
      </c>
      <c r="U78" s="132">
        <f t="shared" si="38"/>
        <v>0</v>
      </c>
      <c r="V78" s="133" t="str">
        <f t="shared" si="39"/>
        <v/>
      </c>
      <c r="W78" s="133" t="str">
        <f t="shared" si="40"/>
        <v/>
      </c>
      <c r="X78" s="132">
        <f t="shared" si="41"/>
        <v>0</v>
      </c>
      <c r="Y78" s="133" t="str">
        <f t="shared" si="42"/>
        <v/>
      </c>
      <c r="Z78" s="82"/>
      <c r="AA78" s="225"/>
      <c r="AB78" s="225"/>
      <c r="AC78" s="31">
        <f t="shared" si="43"/>
        <v>0</v>
      </c>
      <c r="AD78" s="225"/>
      <c r="AE78" s="225"/>
      <c r="AF78" s="31">
        <f t="shared" si="44"/>
        <v>0</v>
      </c>
      <c r="AG78" s="36"/>
      <c r="AH78" s="36"/>
      <c r="AI78" s="31">
        <f t="shared" si="45"/>
        <v>0</v>
      </c>
      <c r="AJ78" s="36"/>
      <c r="AK78" s="36"/>
      <c r="AL78" s="31">
        <f t="shared" si="46"/>
        <v>0</v>
      </c>
      <c r="AM78" s="36"/>
      <c r="AN78" s="36"/>
      <c r="AO78" s="31">
        <f t="shared" si="47"/>
        <v>0</v>
      </c>
      <c r="AP78" s="199">
        <f t="shared" si="48"/>
        <v>0</v>
      </c>
      <c r="AQ78" s="36"/>
      <c r="AR78" s="36"/>
      <c r="AS78" s="31">
        <f t="shared" si="49"/>
        <v>0</v>
      </c>
      <c r="AT78" s="36"/>
      <c r="AU78" s="36"/>
      <c r="AV78" s="31">
        <f t="shared" si="50"/>
        <v>0</v>
      </c>
      <c r="AW78" s="36"/>
      <c r="AX78" s="36"/>
      <c r="AY78" s="31">
        <f t="shared" si="51"/>
        <v>0</v>
      </c>
      <c r="AZ78" s="36"/>
      <c r="BA78" s="36"/>
      <c r="BB78" s="31">
        <f t="shared" si="52"/>
        <v>0</v>
      </c>
      <c r="BC78" s="36"/>
      <c r="BD78" s="36"/>
      <c r="BE78" s="31">
        <f t="shared" si="53"/>
        <v>0</v>
      </c>
      <c r="BF78" s="200">
        <f t="shared" si="54"/>
        <v>0</v>
      </c>
      <c r="BG78" s="83"/>
      <c r="BH78" s="83"/>
      <c r="BI78" s="15">
        <f t="shared" si="55"/>
        <v>0</v>
      </c>
      <c r="BJ78" s="83"/>
      <c r="BK78" s="83"/>
      <c r="BL78" s="15">
        <f t="shared" si="56"/>
        <v>0</v>
      </c>
      <c r="BM78" s="83"/>
      <c r="BN78" s="83"/>
      <c r="BO78" s="15">
        <f t="shared" si="57"/>
        <v>0</v>
      </c>
      <c r="BP78" s="83"/>
      <c r="BQ78" s="83"/>
      <c r="BR78" s="15">
        <f t="shared" si="58"/>
        <v>0</v>
      </c>
      <c r="BS78" s="83"/>
      <c r="BT78" s="83"/>
      <c r="BU78" s="15">
        <f t="shared" si="59"/>
        <v>0</v>
      </c>
      <c r="BV78" s="200">
        <f t="shared" si="60"/>
        <v>0</v>
      </c>
      <c r="BW78" s="30"/>
      <c r="BX78" s="30"/>
      <c r="BY78" s="30"/>
      <c r="BZ78" s="30"/>
      <c r="CA78" s="30"/>
      <c r="CB78" s="30"/>
      <c r="CC78" s="30"/>
      <c r="CD78" s="30"/>
      <c r="CE78" s="30"/>
      <c r="CF78" s="30"/>
      <c r="CG78" s="30"/>
      <c r="CH78" s="30"/>
      <c r="CI78" s="30"/>
      <c r="CJ78" s="30"/>
      <c r="CK78" s="30"/>
      <c r="CL78" s="30"/>
      <c r="CM78" s="30"/>
      <c r="CN78" s="30"/>
      <c r="CO78" s="30"/>
      <c r="CP78" s="30"/>
      <c r="CQ78" s="15">
        <f t="shared" si="61"/>
        <v>0</v>
      </c>
      <c r="CR78" s="200">
        <f t="shared" si="62"/>
        <v>0</v>
      </c>
      <c r="CS78" s="84"/>
      <c r="CT78" s="85" t="str">
        <f t="shared" si="63"/>
        <v/>
      </c>
      <c r="CU78" s="86" t="str">
        <f t="shared" si="36"/>
        <v/>
      </c>
      <c r="CV78" s="86" t="str">
        <f t="shared" si="64"/>
        <v/>
      </c>
      <c r="CW78" s="198">
        <f t="shared" si="65"/>
        <v>0</v>
      </c>
      <c r="CX78" s="44" t="str">
        <f>IF(ISBLANK('ÁREA MEJORA COMPETENCIAL'!S78),"",IF(CV78="","",SUM(CW78,-CV78)))</f>
        <v/>
      </c>
      <c r="CY78" s="180" t="str">
        <f>IF(ISBLANK('ÁREA MEJORA COMPETENCIAL'!S78),"",IF(CV78="","VER RESULTADOS",(CW78/CV78)))</f>
        <v/>
      </c>
      <c r="CZ78" s="71"/>
    </row>
    <row r="79" spans="1:104" s="59" customFormat="1" ht="18" customHeight="1" x14ac:dyDescent="0.3">
      <c r="A79" s="270"/>
      <c r="B79" s="269"/>
      <c r="C79" s="243"/>
      <c r="D79" s="244"/>
      <c r="E79" s="28"/>
      <c r="F79" s="30"/>
      <c r="G79" s="354"/>
      <c r="H79" s="355"/>
      <c r="I79" s="225"/>
      <c r="J79" s="225"/>
      <c r="K79" s="354"/>
      <c r="L79" s="355"/>
      <c r="M79" s="239"/>
      <c r="N79" s="239"/>
      <c r="O79" s="239"/>
      <c r="P79" s="239"/>
      <c r="Q79" s="239"/>
      <c r="R79" s="245"/>
      <c r="S79" s="246"/>
      <c r="T79" s="132" t="str">
        <f t="shared" si="37"/>
        <v/>
      </c>
      <c r="U79" s="132">
        <f t="shared" si="38"/>
        <v>0</v>
      </c>
      <c r="V79" s="133" t="str">
        <f t="shared" si="39"/>
        <v/>
      </c>
      <c r="W79" s="133" t="str">
        <f t="shared" si="40"/>
        <v/>
      </c>
      <c r="X79" s="132">
        <f t="shared" si="41"/>
        <v>0</v>
      </c>
      <c r="Y79" s="133" t="str">
        <f t="shared" si="42"/>
        <v/>
      </c>
      <c r="Z79" s="82"/>
      <c r="AA79" s="225"/>
      <c r="AB79" s="225"/>
      <c r="AC79" s="31">
        <f t="shared" si="43"/>
        <v>0</v>
      </c>
      <c r="AD79" s="225"/>
      <c r="AE79" s="225"/>
      <c r="AF79" s="31">
        <f t="shared" si="44"/>
        <v>0</v>
      </c>
      <c r="AG79" s="36"/>
      <c r="AH79" s="36"/>
      <c r="AI79" s="31">
        <f t="shared" si="45"/>
        <v>0</v>
      </c>
      <c r="AJ79" s="36"/>
      <c r="AK79" s="36"/>
      <c r="AL79" s="31">
        <f t="shared" si="46"/>
        <v>0</v>
      </c>
      <c r="AM79" s="36"/>
      <c r="AN79" s="36"/>
      <c r="AO79" s="31">
        <f t="shared" si="47"/>
        <v>0</v>
      </c>
      <c r="AP79" s="199">
        <f t="shared" si="48"/>
        <v>0</v>
      </c>
      <c r="AQ79" s="36"/>
      <c r="AR79" s="36"/>
      <c r="AS79" s="31">
        <f t="shared" si="49"/>
        <v>0</v>
      </c>
      <c r="AT79" s="36"/>
      <c r="AU79" s="36"/>
      <c r="AV79" s="31">
        <f t="shared" si="50"/>
        <v>0</v>
      </c>
      <c r="AW79" s="36"/>
      <c r="AX79" s="36"/>
      <c r="AY79" s="31">
        <f t="shared" si="51"/>
        <v>0</v>
      </c>
      <c r="AZ79" s="36"/>
      <c r="BA79" s="36"/>
      <c r="BB79" s="31">
        <f t="shared" si="52"/>
        <v>0</v>
      </c>
      <c r="BC79" s="36"/>
      <c r="BD79" s="36"/>
      <c r="BE79" s="31">
        <f t="shared" si="53"/>
        <v>0</v>
      </c>
      <c r="BF79" s="200">
        <f t="shared" si="54"/>
        <v>0</v>
      </c>
      <c r="BG79" s="83"/>
      <c r="BH79" s="83"/>
      <c r="BI79" s="15">
        <f t="shared" si="55"/>
        <v>0</v>
      </c>
      <c r="BJ79" s="83"/>
      <c r="BK79" s="83"/>
      <c r="BL79" s="15">
        <f t="shared" si="56"/>
        <v>0</v>
      </c>
      <c r="BM79" s="83"/>
      <c r="BN79" s="83"/>
      <c r="BO79" s="15">
        <f t="shared" si="57"/>
        <v>0</v>
      </c>
      <c r="BP79" s="83"/>
      <c r="BQ79" s="83"/>
      <c r="BR79" s="15">
        <f t="shared" si="58"/>
        <v>0</v>
      </c>
      <c r="BS79" s="83"/>
      <c r="BT79" s="83"/>
      <c r="BU79" s="15">
        <f t="shared" si="59"/>
        <v>0</v>
      </c>
      <c r="BV79" s="200">
        <f t="shared" si="60"/>
        <v>0</v>
      </c>
      <c r="BW79" s="30"/>
      <c r="BX79" s="30"/>
      <c r="BY79" s="30"/>
      <c r="BZ79" s="30"/>
      <c r="CA79" s="30"/>
      <c r="CB79" s="30"/>
      <c r="CC79" s="30"/>
      <c r="CD79" s="30"/>
      <c r="CE79" s="30"/>
      <c r="CF79" s="30"/>
      <c r="CG79" s="30"/>
      <c r="CH79" s="30"/>
      <c r="CI79" s="30"/>
      <c r="CJ79" s="30"/>
      <c r="CK79" s="30"/>
      <c r="CL79" s="30"/>
      <c r="CM79" s="30"/>
      <c r="CN79" s="30"/>
      <c r="CO79" s="30"/>
      <c r="CP79" s="30"/>
      <c r="CQ79" s="15">
        <f t="shared" si="61"/>
        <v>0</v>
      </c>
      <c r="CR79" s="200">
        <f t="shared" si="62"/>
        <v>0</v>
      </c>
      <c r="CS79" s="84"/>
      <c r="CT79" s="85" t="str">
        <f t="shared" si="63"/>
        <v/>
      </c>
      <c r="CU79" s="86" t="str">
        <f t="shared" si="36"/>
        <v/>
      </c>
      <c r="CV79" s="86" t="str">
        <f t="shared" si="64"/>
        <v/>
      </c>
      <c r="CW79" s="198">
        <f t="shared" si="65"/>
        <v>0</v>
      </c>
      <c r="CX79" s="44" t="str">
        <f>IF(ISBLANK('ÁREA MEJORA COMPETENCIAL'!S79),"",IF(CV79="","",SUM(CW79,-CV79)))</f>
        <v/>
      </c>
      <c r="CY79" s="180" t="str">
        <f>IF(ISBLANK('ÁREA MEJORA COMPETENCIAL'!S79),"",IF(CV79="","VER RESULTADOS",(CW79/CV79)))</f>
        <v/>
      </c>
      <c r="CZ79" s="71"/>
    </row>
    <row r="80" spans="1:104" s="59" customFormat="1" ht="18" customHeight="1" x14ac:dyDescent="0.3">
      <c r="A80" s="270"/>
      <c r="B80" s="269"/>
      <c r="C80" s="243"/>
      <c r="D80" s="244"/>
      <c r="E80" s="28"/>
      <c r="F80" s="30"/>
      <c r="G80" s="354"/>
      <c r="H80" s="355"/>
      <c r="I80" s="225"/>
      <c r="J80" s="225"/>
      <c r="K80" s="354"/>
      <c r="L80" s="355"/>
      <c r="M80" s="239"/>
      <c r="N80" s="239"/>
      <c r="O80" s="239"/>
      <c r="P80" s="239"/>
      <c r="Q80" s="239"/>
      <c r="R80" s="245"/>
      <c r="S80" s="246"/>
      <c r="T80" s="132" t="str">
        <f t="shared" si="37"/>
        <v/>
      </c>
      <c r="U80" s="132">
        <f t="shared" si="38"/>
        <v>0</v>
      </c>
      <c r="V80" s="133" t="str">
        <f t="shared" si="39"/>
        <v/>
      </c>
      <c r="W80" s="133" t="str">
        <f t="shared" si="40"/>
        <v/>
      </c>
      <c r="X80" s="132">
        <f t="shared" si="41"/>
        <v>0</v>
      </c>
      <c r="Y80" s="133" t="str">
        <f t="shared" si="42"/>
        <v/>
      </c>
      <c r="Z80" s="82"/>
      <c r="AA80" s="225"/>
      <c r="AB80" s="225"/>
      <c r="AC80" s="31">
        <f t="shared" si="43"/>
        <v>0</v>
      </c>
      <c r="AD80" s="225"/>
      <c r="AE80" s="225"/>
      <c r="AF80" s="31">
        <f t="shared" si="44"/>
        <v>0</v>
      </c>
      <c r="AG80" s="36"/>
      <c r="AH80" s="36"/>
      <c r="AI80" s="31">
        <f t="shared" si="45"/>
        <v>0</v>
      </c>
      <c r="AJ80" s="36"/>
      <c r="AK80" s="36"/>
      <c r="AL80" s="31">
        <f t="shared" si="46"/>
        <v>0</v>
      </c>
      <c r="AM80" s="36"/>
      <c r="AN80" s="36"/>
      <c r="AO80" s="31">
        <f t="shared" si="47"/>
        <v>0</v>
      </c>
      <c r="AP80" s="199">
        <f t="shared" si="48"/>
        <v>0</v>
      </c>
      <c r="AQ80" s="36"/>
      <c r="AR80" s="36"/>
      <c r="AS80" s="31">
        <f t="shared" si="49"/>
        <v>0</v>
      </c>
      <c r="AT80" s="36"/>
      <c r="AU80" s="36"/>
      <c r="AV80" s="31">
        <f t="shared" si="50"/>
        <v>0</v>
      </c>
      <c r="AW80" s="36"/>
      <c r="AX80" s="36"/>
      <c r="AY80" s="31">
        <f t="shared" si="51"/>
        <v>0</v>
      </c>
      <c r="AZ80" s="36"/>
      <c r="BA80" s="36"/>
      <c r="BB80" s="31">
        <f t="shared" si="52"/>
        <v>0</v>
      </c>
      <c r="BC80" s="36"/>
      <c r="BD80" s="36"/>
      <c r="BE80" s="31">
        <f t="shared" si="53"/>
        <v>0</v>
      </c>
      <c r="BF80" s="200">
        <f t="shared" si="54"/>
        <v>0</v>
      </c>
      <c r="BG80" s="83"/>
      <c r="BH80" s="83"/>
      <c r="BI80" s="15">
        <f t="shared" si="55"/>
        <v>0</v>
      </c>
      <c r="BJ80" s="83"/>
      <c r="BK80" s="83"/>
      <c r="BL80" s="15">
        <f t="shared" si="56"/>
        <v>0</v>
      </c>
      <c r="BM80" s="83"/>
      <c r="BN80" s="83"/>
      <c r="BO80" s="15">
        <f t="shared" si="57"/>
        <v>0</v>
      </c>
      <c r="BP80" s="83"/>
      <c r="BQ80" s="83"/>
      <c r="BR80" s="15">
        <f t="shared" si="58"/>
        <v>0</v>
      </c>
      <c r="BS80" s="83"/>
      <c r="BT80" s="83"/>
      <c r="BU80" s="15">
        <f t="shared" si="59"/>
        <v>0</v>
      </c>
      <c r="BV80" s="200">
        <f t="shared" si="60"/>
        <v>0</v>
      </c>
      <c r="BW80" s="30"/>
      <c r="BX80" s="30"/>
      <c r="BY80" s="30"/>
      <c r="BZ80" s="30"/>
      <c r="CA80" s="30"/>
      <c r="CB80" s="30"/>
      <c r="CC80" s="30"/>
      <c r="CD80" s="30"/>
      <c r="CE80" s="30"/>
      <c r="CF80" s="30"/>
      <c r="CG80" s="30"/>
      <c r="CH80" s="30"/>
      <c r="CI80" s="30"/>
      <c r="CJ80" s="30"/>
      <c r="CK80" s="30"/>
      <c r="CL80" s="30"/>
      <c r="CM80" s="30"/>
      <c r="CN80" s="30"/>
      <c r="CO80" s="30"/>
      <c r="CP80" s="30"/>
      <c r="CQ80" s="15">
        <f t="shared" si="61"/>
        <v>0</v>
      </c>
      <c r="CR80" s="200">
        <f t="shared" si="62"/>
        <v>0</v>
      </c>
      <c r="CS80" s="84"/>
      <c r="CT80" s="85" t="str">
        <f t="shared" si="63"/>
        <v/>
      </c>
      <c r="CU80" s="86" t="str">
        <f t="shared" si="36"/>
        <v/>
      </c>
      <c r="CV80" s="86" t="str">
        <f t="shared" si="64"/>
        <v/>
      </c>
      <c r="CW80" s="198">
        <f t="shared" si="65"/>
        <v>0</v>
      </c>
      <c r="CX80" s="44" t="str">
        <f>IF(ISBLANK('ÁREA MEJORA COMPETENCIAL'!S80),"",IF(CV80="","",SUM(CW80,-CV80)))</f>
        <v/>
      </c>
      <c r="CY80" s="180" t="str">
        <f>IF(ISBLANK('ÁREA MEJORA COMPETENCIAL'!S80),"",IF(CV80="","VER RESULTADOS",(CW80/CV80)))</f>
        <v/>
      </c>
      <c r="CZ80" s="71"/>
    </row>
    <row r="81" spans="1:104" s="59" customFormat="1" ht="18" customHeight="1" x14ac:dyDescent="0.3">
      <c r="A81" s="270"/>
      <c r="B81" s="269"/>
      <c r="C81" s="243"/>
      <c r="D81" s="244"/>
      <c r="E81" s="28"/>
      <c r="F81" s="30"/>
      <c r="G81" s="354"/>
      <c r="H81" s="355"/>
      <c r="I81" s="225"/>
      <c r="J81" s="225"/>
      <c r="K81" s="354"/>
      <c r="L81" s="355"/>
      <c r="M81" s="239"/>
      <c r="N81" s="239"/>
      <c r="O81" s="239"/>
      <c r="P81" s="239"/>
      <c r="Q81" s="239"/>
      <c r="R81" s="245"/>
      <c r="S81" s="246"/>
      <c r="T81" s="132" t="str">
        <f t="shared" si="37"/>
        <v/>
      </c>
      <c r="U81" s="132">
        <f t="shared" si="38"/>
        <v>0</v>
      </c>
      <c r="V81" s="133" t="str">
        <f t="shared" si="39"/>
        <v/>
      </c>
      <c r="W81" s="133" t="str">
        <f t="shared" si="40"/>
        <v/>
      </c>
      <c r="X81" s="132">
        <f t="shared" si="41"/>
        <v>0</v>
      </c>
      <c r="Y81" s="133" t="str">
        <f t="shared" si="42"/>
        <v/>
      </c>
      <c r="Z81" s="82"/>
      <c r="AA81" s="225"/>
      <c r="AB81" s="225"/>
      <c r="AC81" s="31">
        <f t="shared" si="43"/>
        <v>0</v>
      </c>
      <c r="AD81" s="225"/>
      <c r="AE81" s="225"/>
      <c r="AF81" s="31">
        <f t="shared" si="44"/>
        <v>0</v>
      </c>
      <c r="AG81" s="36"/>
      <c r="AH81" s="36"/>
      <c r="AI81" s="31">
        <f t="shared" si="45"/>
        <v>0</v>
      </c>
      <c r="AJ81" s="36"/>
      <c r="AK81" s="36"/>
      <c r="AL81" s="31">
        <f t="shared" si="46"/>
        <v>0</v>
      </c>
      <c r="AM81" s="36"/>
      <c r="AN81" s="36"/>
      <c r="AO81" s="31">
        <f t="shared" si="47"/>
        <v>0</v>
      </c>
      <c r="AP81" s="199">
        <f t="shared" si="48"/>
        <v>0</v>
      </c>
      <c r="AQ81" s="36"/>
      <c r="AR81" s="36"/>
      <c r="AS81" s="31">
        <f t="shared" si="49"/>
        <v>0</v>
      </c>
      <c r="AT81" s="36"/>
      <c r="AU81" s="36"/>
      <c r="AV81" s="31">
        <f t="shared" si="50"/>
        <v>0</v>
      </c>
      <c r="AW81" s="36"/>
      <c r="AX81" s="36"/>
      <c r="AY81" s="31">
        <f t="shared" si="51"/>
        <v>0</v>
      </c>
      <c r="AZ81" s="36"/>
      <c r="BA81" s="36"/>
      <c r="BB81" s="31">
        <f t="shared" si="52"/>
        <v>0</v>
      </c>
      <c r="BC81" s="36"/>
      <c r="BD81" s="36"/>
      <c r="BE81" s="31">
        <f t="shared" si="53"/>
        <v>0</v>
      </c>
      <c r="BF81" s="200">
        <f t="shared" si="54"/>
        <v>0</v>
      </c>
      <c r="BG81" s="83"/>
      <c r="BH81" s="83"/>
      <c r="BI81" s="15">
        <f t="shared" si="55"/>
        <v>0</v>
      </c>
      <c r="BJ81" s="83"/>
      <c r="BK81" s="83"/>
      <c r="BL81" s="15">
        <f t="shared" si="56"/>
        <v>0</v>
      </c>
      <c r="BM81" s="83"/>
      <c r="BN81" s="83"/>
      <c r="BO81" s="15">
        <f t="shared" si="57"/>
        <v>0</v>
      </c>
      <c r="BP81" s="83"/>
      <c r="BQ81" s="83"/>
      <c r="BR81" s="15">
        <f t="shared" si="58"/>
        <v>0</v>
      </c>
      <c r="BS81" s="83"/>
      <c r="BT81" s="83"/>
      <c r="BU81" s="15">
        <f t="shared" si="59"/>
        <v>0</v>
      </c>
      <c r="BV81" s="200">
        <f t="shared" si="60"/>
        <v>0</v>
      </c>
      <c r="BW81" s="30"/>
      <c r="BX81" s="30"/>
      <c r="BY81" s="30"/>
      <c r="BZ81" s="30"/>
      <c r="CA81" s="30"/>
      <c r="CB81" s="30"/>
      <c r="CC81" s="30"/>
      <c r="CD81" s="30"/>
      <c r="CE81" s="30"/>
      <c r="CF81" s="30"/>
      <c r="CG81" s="30"/>
      <c r="CH81" s="30"/>
      <c r="CI81" s="30"/>
      <c r="CJ81" s="30"/>
      <c r="CK81" s="30"/>
      <c r="CL81" s="30"/>
      <c r="CM81" s="30"/>
      <c r="CN81" s="30"/>
      <c r="CO81" s="30"/>
      <c r="CP81" s="30"/>
      <c r="CQ81" s="15">
        <f t="shared" si="61"/>
        <v>0</v>
      </c>
      <c r="CR81" s="200">
        <f t="shared" si="62"/>
        <v>0</v>
      </c>
      <c r="CS81" s="84"/>
      <c r="CT81" s="85" t="str">
        <f t="shared" si="63"/>
        <v/>
      </c>
      <c r="CU81" s="86" t="str">
        <f t="shared" si="36"/>
        <v/>
      </c>
      <c r="CV81" s="86" t="str">
        <f t="shared" si="64"/>
        <v/>
      </c>
      <c r="CW81" s="198">
        <f t="shared" si="65"/>
        <v>0</v>
      </c>
      <c r="CX81" s="44" t="str">
        <f>IF(ISBLANK('ÁREA MEJORA COMPETENCIAL'!S81),"",IF(CV81="","",SUM(CW81,-CV81)))</f>
        <v/>
      </c>
      <c r="CY81" s="180" t="str">
        <f>IF(ISBLANK('ÁREA MEJORA COMPETENCIAL'!S81),"",IF(CV81="","VER RESULTADOS",(CW81/CV81)))</f>
        <v/>
      </c>
      <c r="CZ81" s="71"/>
    </row>
    <row r="82" spans="1:104" s="59" customFormat="1" ht="18" customHeight="1" x14ac:dyDescent="0.3">
      <c r="A82" s="270"/>
      <c r="B82" s="269"/>
      <c r="C82" s="243"/>
      <c r="D82" s="244"/>
      <c r="E82" s="28"/>
      <c r="F82" s="30"/>
      <c r="G82" s="354"/>
      <c r="H82" s="355"/>
      <c r="I82" s="225"/>
      <c r="J82" s="225"/>
      <c r="K82" s="354"/>
      <c r="L82" s="355"/>
      <c r="M82" s="239"/>
      <c r="N82" s="239"/>
      <c r="O82" s="239"/>
      <c r="P82" s="239"/>
      <c r="Q82" s="239"/>
      <c r="R82" s="245"/>
      <c r="S82" s="246"/>
      <c r="T82" s="132" t="str">
        <f t="shared" si="37"/>
        <v/>
      </c>
      <c r="U82" s="132">
        <f t="shared" si="38"/>
        <v>0</v>
      </c>
      <c r="V82" s="133" t="str">
        <f t="shared" si="39"/>
        <v/>
      </c>
      <c r="W82" s="133" t="str">
        <f t="shared" si="40"/>
        <v/>
      </c>
      <c r="X82" s="132">
        <f t="shared" si="41"/>
        <v>0</v>
      </c>
      <c r="Y82" s="133" t="str">
        <f t="shared" si="42"/>
        <v/>
      </c>
      <c r="Z82" s="82"/>
      <c r="AA82" s="225"/>
      <c r="AB82" s="225"/>
      <c r="AC82" s="31">
        <f t="shared" si="43"/>
        <v>0</v>
      </c>
      <c r="AD82" s="225"/>
      <c r="AE82" s="225"/>
      <c r="AF82" s="31">
        <f t="shared" si="44"/>
        <v>0</v>
      </c>
      <c r="AG82" s="36"/>
      <c r="AH82" s="36"/>
      <c r="AI82" s="31">
        <f t="shared" si="45"/>
        <v>0</v>
      </c>
      <c r="AJ82" s="36"/>
      <c r="AK82" s="36"/>
      <c r="AL82" s="31">
        <f t="shared" si="46"/>
        <v>0</v>
      </c>
      <c r="AM82" s="36"/>
      <c r="AN82" s="36"/>
      <c r="AO82" s="31">
        <f t="shared" si="47"/>
        <v>0</v>
      </c>
      <c r="AP82" s="199">
        <f t="shared" si="48"/>
        <v>0</v>
      </c>
      <c r="AQ82" s="36"/>
      <c r="AR82" s="36"/>
      <c r="AS82" s="31">
        <f t="shared" si="49"/>
        <v>0</v>
      </c>
      <c r="AT82" s="36"/>
      <c r="AU82" s="36"/>
      <c r="AV82" s="31">
        <f t="shared" si="50"/>
        <v>0</v>
      </c>
      <c r="AW82" s="36"/>
      <c r="AX82" s="36"/>
      <c r="AY82" s="31">
        <f t="shared" si="51"/>
        <v>0</v>
      </c>
      <c r="AZ82" s="36"/>
      <c r="BA82" s="36"/>
      <c r="BB82" s="31">
        <f t="shared" si="52"/>
        <v>0</v>
      </c>
      <c r="BC82" s="36"/>
      <c r="BD82" s="36"/>
      <c r="BE82" s="31">
        <f t="shared" si="53"/>
        <v>0</v>
      </c>
      <c r="BF82" s="200">
        <f t="shared" si="54"/>
        <v>0</v>
      </c>
      <c r="BG82" s="83"/>
      <c r="BH82" s="83"/>
      <c r="BI82" s="15">
        <f t="shared" si="55"/>
        <v>0</v>
      </c>
      <c r="BJ82" s="83"/>
      <c r="BK82" s="83"/>
      <c r="BL82" s="15">
        <f t="shared" si="56"/>
        <v>0</v>
      </c>
      <c r="BM82" s="83"/>
      <c r="BN82" s="83"/>
      <c r="BO82" s="15">
        <f t="shared" si="57"/>
        <v>0</v>
      </c>
      <c r="BP82" s="83"/>
      <c r="BQ82" s="83"/>
      <c r="BR82" s="15">
        <f t="shared" si="58"/>
        <v>0</v>
      </c>
      <c r="BS82" s="83"/>
      <c r="BT82" s="83"/>
      <c r="BU82" s="15">
        <f t="shared" si="59"/>
        <v>0</v>
      </c>
      <c r="BV82" s="200">
        <f t="shared" si="60"/>
        <v>0</v>
      </c>
      <c r="BW82" s="30"/>
      <c r="BX82" s="30"/>
      <c r="BY82" s="30"/>
      <c r="BZ82" s="30"/>
      <c r="CA82" s="30"/>
      <c r="CB82" s="30"/>
      <c r="CC82" s="30"/>
      <c r="CD82" s="30"/>
      <c r="CE82" s="30"/>
      <c r="CF82" s="30"/>
      <c r="CG82" s="30"/>
      <c r="CH82" s="30"/>
      <c r="CI82" s="30"/>
      <c r="CJ82" s="30"/>
      <c r="CK82" s="30"/>
      <c r="CL82" s="30"/>
      <c r="CM82" s="30"/>
      <c r="CN82" s="30"/>
      <c r="CO82" s="30"/>
      <c r="CP82" s="30"/>
      <c r="CQ82" s="15">
        <f t="shared" si="61"/>
        <v>0</v>
      </c>
      <c r="CR82" s="200">
        <f t="shared" si="62"/>
        <v>0</v>
      </c>
      <c r="CS82" s="84"/>
      <c r="CT82" s="85" t="str">
        <f t="shared" si="63"/>
        <v/>
      </c>
      <c r="CU82" s="86" t="str">
        <f t="shared" si="36"/>
        <v/>
      </c>
      <c r="CV82" s="86" t="str">
        <f t="shared" si="64"/>
        <v/>
      </c>
      <c r="CW82" s="198">
        <f t="shared" si="65"/>
        <v>0</v>
      </c>
      <c r="CX82" s="44" t="str">
        <f>IF(ISBLANK('ÁREA MEJORA COMPETENCIAL'!S82),"",IF(CV82="","",SUM(CW82,-CV82)))</f>
        <v/>
      </c>
      <c r="CY82" s="180" t="str">
        <f>IF(ISBLANK('ÁREA MEJORA COMPETENCIAL'!S82),"",IF(CV82="","VER RESULTADOS",(CW82/CV82)))</f>
        <v/>
      </c>
      <c r="CZ82" s="71"/>
    </row>
    <row r="83" spans="1:104" s="59" customFormat="1" ht="18" customHeight="1" x14ac:dyDescent="0.3">
      <c r="A83" s="270"/>
      <c r="B83" s="269"/>
      <c r="C83" s="243"/>
      <c r="D83" s="244"/>
      <c r="E83" s="28"/>
      <c r="F83" s="30"/>
      <c r="G83" s="354"/>
      <c r="H83" s="355"/>
      <c r="I83" s="225"/>
      <c r="J83" s="225"/>
      <c r="K83" s="354"/>
      <c r="L83" s="355"/>
      <c r="M83" s="239"/>
      <c r="N83" s="239"/>
      <c r="O83" s="239"/>
      <c r="P83" s="239"/>
      <c r="Q83" s="239"/>
      <c r="R83" s="245"/>
      <c r="S83" s="246"/>
      <c r="T83" s="132" t="str">
        <f t="shared" si="37"/>
        <v/>
      </c>
      <c r="U83" s="132">
        <f t="shared" si="38"/>
        <v>0</v>
      </c>
      <c r="V83" s="133" t="str">
        <f t="shared" si="39"/>
        <v/>
      </c>
      <c r="W83" s="133" t="str">
        <f t="shared" si="40"/>
        <v/>
      </c>
      <c r="X83" s="132">
        <f t="shared" si="41"/>
        <v>0</v>
      </c>
      <c r="Y83" s="133" t="str">
        <f t="shared" si="42"/>
        <v/>
      </c>
      <c r="Z83" s="82"/>
      <c r="AA83" s="225"/>
      <c r="AB83" s="225"/>
      <c r="AC83" s="31">
        <f t="shared" si="43"/>
        <v>0</v>
      </c>
      <c r="AD83" s="225"/>
      <c r="AE83" s="225"/>
      <c r="AF83" s="31">
        <f t="shared" si="44"/>
        <v>0</v>
      </c>
      <c r="AG83" s="36"/>
      <c r="AH83" s="36"/>
      <c r="AI83" s="31">
        <f t="shared" si="45"/>
        <v>0</v>
      </c>
      <c r="AJ83" s="36"/>
      <c r="AK83" s="36"/>
      <c r="AL83" s="31">
        <f t="shared" si="46"/>
        <v>0</v>
      </c>
      <c r="AM83" s="36"/>
      <c r="AN83" s="36"/>
      <c r="AO83" s="31">
        <f t="shared" si="47"/>
        <v>0</v>
      </c>
      <c r="AP83" s="199">
        <f t="shared" si="48"/>
        <v>0</v>
      </c>
      <c r="AQ83" s="36"/>
      <c r="AR83" s="36"/>
      <c r="AS83" s="31">
        <f t="shared" si="49"/>
        <v>0</v>
      </c>
      <c r="AT83" s="36"/>
      <c r="AU83" s="36"/>
      <c r="AV83" s="31">
        <f t="shared" si="50"/>
        <v>0</v>
      </c>
      <c r="AW83" s="36"/>
      <c r="AX83" s="36"/>
      <c r="AY83" s="31">
        <f t="shared" si="51"/>
        <v>0</v>
      </c>
      <c r="AZ83" s="36"/>
      <c r="BA83" s="36"/>
      <c r="BB83" s="31">
        <f t="shared" si="52"/>
        <v>0</v>
      </c>
      <c r="BC83" s="36"/>
      <c r="BD83" s="36"/>
      <c r="BE83" s="31">
        <f t="shared" si="53"/>
        <v>0</v>
      </c>
      <c r="BF83" s="200">
        <f t="shared" si="54"/>
        <v>0</v>
      </c>
      <c r="BG83" s="83"/>
      <c r="BH83" s="83"/>
      <c r="BI83" s="15">
        <f t="shared" si="55"/>
        <v>0</v>
      </c>
      <c r="BJ83" s="83"/>
      <c r="BK83" s="83"/>
      <c r="BL83" s="15">
        <f t="shared" si="56"/>
        <v>0</v>
      </c>
      <c r="BM83" s="83"/>
      <c r="BN83" s="83"/>
      <c r="BO83" s="15">
        <f t="shared" si="57"/>
        <v>0</v>
      </c>
      <c r="BP83" s="83"/>
      <c r="BQ83" s="83"/>
      <c r="BR83" s="15">
        <f t="shared" si="58"/>
        <v>0</v>
      </c>
      <c r="BS83" s="83"/>
      <c r="BT83" s="83"/>
      <c r="BU83" s="15">
        <f t="shared" si="59"/>
        <v>0</v>
      </c>
      <c r="BV83" s="200">
        <f t="shared" si="60"/>
        <v>0</v>
      </c>
      <c r="BW83" s="30"/>
      <c r="BX83" s="30"/>
      <c r="BY83" s="30"/>
      <c r="BZ83" s="30"/>
      <c r="CA83" s="30"/>
      <c r="CB83" s="30"/>
      <c r="CC83" s="30"/>
      <c r="CD83" s="30"/>
      <c r="CE83" s="30"/>
      <c r="CF83" s="30"/>
      <c r="CG83" s="30"/>
      <c r="CH83" s="30"/>
      <c r="CI83" s="30"/>
      <c r="CJ83" s="30"/>
      <c r="CK83" s="30"/>
      <c r="CL83" s="30"/>
      <c r="CM83" s="30"/>
      <c r="CN83" s="30"/>
      <c r="CO83" s="30"/>
      <c r="CP83" s="30"/>
      <c r="CQ83" s="15">
        <f t="shared" si="61"/>
        <v>0</v>
      </c>
      <c r="CR83" s="200">
        <f t="shared" si="62"/>
        <v>0</v>
      </c>
      <c r="CS83" s="84"/>
      <c r="CT83" s="85" t="str">
        <f t="shared" si="63"/>
        <v/>
      </c>
      <c r="CU83" s="86" t="str">
        <f t="shared" si="36"/>
        <v/>
      </c>
      <c r="CV83" s="86" t="str">
        <f t="shared" si="64"/>
        <v/>
      </c>
      <c r="CW83" s="198">
        <f t="shared" si="65"/>
        <v>0</v>
      </c>
      <c r="CX83" s="44" t="str">
        <f>IF(ISBLANK('ÁREA MEJORA COMPETENCIAL'!S83),"",IF(CV83="","",SUM(CW83,-CV83)))</f>
        <v/>
      </c>
      <c r="CY83" s="180" t="str">
        <f>IF(ISBLANK('ÁREA MEJORA COMPETENCIAL'!S83),"",IF(CV83="","VER RESULTADOS",(CW83/CV83)))</f>
        <v/>
      </c>
      <c r="CZ83" s="71"/>
    </row>
    <row r="84" spans="1:104" s="59" customFormat="1" ht="18" customHeight="1" x14ac:dyDescent="0.3">
      <c r="A84" s="270"/>
      <c r="B84" s="269"/>
      <c r="C84" s="243"/>
      <c r="D84" s="244"/>
      <c r="E84" s="28"/>
      <c r="F84" s="30"/>
      <c r="G84" s="354"/>
      <c r="H84" s="355"/>
      <c r="I84" s="225"/>
      <c r="J84" s="225"/>
      <c r="K84" s="354"/>
      <c r="L84" s="355"/>
      <c r="M84" s="239"/>
      <c r="N84" s="239"/>
      <c r="O84" s="239"/>
      <c r="P84" s="239"/>
      <c r="Q84" s="239"/>
      <c r="R84" s="245"/>
      <c r="S84" s="246"/>
      <c r="T84" s="132" t="str">
        <f t="shared" si="37"/>
        <v/>
      </c>
      <c r="U84" s="132">
        <f t="shared" si="38"/>
        <v>0</v>
      </c>
      <c r="V84" s="133" t="str">
        <f t="shared" si="39"/>
        <v/>
      </c>
      <c r="W84" s="133" t="str">
        <f t="shared" si="40"/>
        <v/>
      </c>
      <c r="X84" s="132">
        <f t="shared" si="41"/>
        <v>0</v>
      </c>
      <c r="Y84" s="133" t="str">
        <f t="shared" si="42"/>
        <v/>
      </c>
      <c r="Z84" s="82"/>
      <c r="AA84" s="225"/>
      <c r="AB84" s="225"/>
      <c r="AC84" s="31">
        <f t="shared" si="43"/>
        <v>0</v>
      </c>
      <c r="AD84" s="225"/>
      <c r="AE84" s="225"/>
      <c r="AF84" s="31">
        <f t="shared" si="44"/>
        <v>0</v>
      </c>
      <c r="AG84" s="36"/>
      <c r="AH84" s="36"/>
      <c r="AI84" s="31">
        <f t="shared" si="45"/>
        <v>0</v>
      </c>
      <c r="AJ84" s="36"/>
      <c r="AK84" s="36"/>
      <c r="AL84" s="31">
        <f t="shared" si="46"/>
        <v>0</v>
      </c>
      <c r="AM84" s="36"/>
      <c r="AN84" s="36"/>
      <c r="AO84" s="31">
        <f t="shared" si="47"/>
        <v>0</v>
      </c>
      <c r="AP84" s="199">
        <f t="shared" si="48"/>
        <v>0</v>
      </c>
      <c r="AQ84" s="36"/>
      <c r="AR84" s="36"/>
      <c r="AS84" s="31">
        <f t="shared" si="49"/>
        <v>0</v>
      </c>
      <c r="AT84" s="36"/>
      <c r="AU84" s="36"/>
      <c r="AV84" s="31">
        <f t="shared" si="50"/>
        <v>0</v>
      </c>
      <c r="AW84" s="36"/>
      <c r="AX84" s="36"/>
      <c r="AY84" s="31">
        <f t="shared" si="51"/>
        <v>0</v>
      </c>
      <c r="AZ84" s="36"/>
      <c r="BA84" s="36"/>
      <c r="BB84" s="31">
        <f t="shared" si="52"/>
        <v>0</v>
      </c>
      <c r="BC84" s="36"/>
      <c r="BD84" s="36"/>
      <c r="BE84" s="31">
        <f t="shared" si="53"/>
        <v>0</v>
      </c>
      <c r="BF84" s="200">
        <f t="shared" si="54"/>
        <v>0</v>
      </c>
      <c r="BG84" s="83"/>
      <c r="BH84" s="83"/>
      <c r="BI84" s="15">
        <f t="shared" si="55"/>
        <v>0</v>
      </c>
      <c r="BJ84" s="83"/>
      <c r="BK84" s="83"/>
      <c r="BL84" s="15">
        <f t="shared" si="56"/>
        <v>0</v>
      </c>
      <c r="BM84" s="83"/>
      <c r="BN84" s="83"/>
      <c r="BO84" s="15">
        <f t="shared" si="57"/>
        <v>0</v>
      </c>
      <c r="BP84" s="83"/>
      <c r="BQ84" s="83"/>
      <c r="BR84" s="15">
        <f t="shared" si="58"/>
        <v>0</v>
      </c>
      <c r="BS84" s="83"/>
      <c r="BT84" s="83"/>
      <c r="BU84" s="15">
        <f t="shared" si="59"/>
        <v>0</v>
      </c>
      <c r="BV84" s="200">
        <f t="shared" si="60"/>
        <v>0</v>
      </c>
      <c r="BW84" s="30"/>
      <c r="BX84" s="30"/>
      <c r="BY84" s="30"/>
      <c r="BZ84" s="30"/>
      <c r="CA84" s="30"/>
      <c r="CB84" s="30"/>
      <c r="CC84" s="30"/>
      <c r="CD84" s="30"/>
      <c r="CE84" s="30"/>
      <c r="CF84" s="30"/>
      <c r="CG84" s="30"/>
      <c r="CH84" s="30"/>
      <c r="CI84" s="30"/>
      <c r="CJ84" s="30"/>
      <c r="CK84" s="30"/>
      <c r="CL84" s="30"/>
      <c r="CM84" s="30"/>
      <c r="CN84" s="30"/>
      <c r="CO84" s="30"/>
      <c r="CP84" s="30"/>
      <c r="CQ84" s="15">
        <f t="shared" si="61"/>
        <v>0</v>
      </c>
      <c r="CR84" s="200">
        <f t="shared" si="62"/>
        <v>0</v>
      </c>
      <c r="CS84" s="84"/>
      <c r="CT84" s="85" t="str">
        <f t="shared" si="63"/>
        <v/>
      </c>
      <c r="CU84" s="86" t="str">
        <f t="shared" si="36"/>
        <v/>
      </c>
      <c r="CV84" s="86" t="str">
        <f t="shared" si="64"/>
        <v/>
      </c>
      <c r="CW84" s="198">
        <f t="shared" si="65"/>
        <v>0</v>
      </c>
      <c r="CX84" s="44" t="str">
        <f>IF(ISBLANK('ÁREA MEJORA COMPETENCIAL'!S84),"",IF(CV84="","",SUM(CW84,-CV84)))</f>
        <v/>
      </c>
      <c r="CY84" s="180" t="str">
        <f>IF(ISBLANK('ÁREA MEJORA COMPETENCIAL'!S84),"",IF(CV84="","VER RESULTADOS",(CW84/CV84)))</f>
        <v/>
      </c>
      <c r="CZ84" s="71"/>
    </row>
    <row r="85" spans="1:104" s="59" customFormat="1" ht="18" customHeight="1" x14ac:dyDescent="0.3">
      <c r="A85" s="270"/>
      <c r="B85" s="269"/>
      <c r="C85" s="243"/>
      <c r="D85" s="244"/>
      <c r="E85" s="28"/>
      <c r="F85" s="30"/>
      <c r="G85" s="354"/>
      <c r="H85" s="355"/>
      <c r="I85" s="225"/>
      <c r="J85" s="225"/>
      <c r="K85" s="354"/>
      <c r="L85" s="355"/>
      <c r="M85" s="239"/>
      <c r="N85" s="239"/>
      <c r="O85" s="239"/>
      <c r="P85" s="239"/>
      <c r="Q85" s="239"/>
      <c r="R85" s="245"/>
      <c r="S85" s="246"/>
      <c r="T85" s="132" t="str">
        <f t="shared" si="37"/>
        <v/>
      </c>
      <c r="U85" s="132">
        <f t="shared" si="38"/>
        <v>0</v>
      </c>
      <c r="V85" s="133" t="str">
        <f t="shared" si="39"/>
        <v/>
      </c>
      <c r="W85" s="133" t="str">
        <f t="shared" si="40"/>
        <v/>
      </c>
      <c r="X85" s="132">
        <f t="shared" si="41"/>
        <v>0</v>
      </c>
      <c r="Y85" s="133" t="str">
        <f t="shared" si="42"/>
        <v/>
      </c>
      <c r="Z85" s="82"/>
      <c r="AA85" s="225"/>
      <c r="AB85" s="225"/>
      <c r="AC85" s="31">
        <f t="shared" si="43"/>
        <v>0</v>
      </c>
      <c r="AD85" s="225"/>
      <c r="AE85" s="225"/>
      <c r="AF85" s="31">
        <f t="shared" si="44"/>
        <v>0</v>
      </c>
      <c r="AG85" s="36"/>
      <c r="AH85" s="36"/>
      <c r="AI85" s="31">
        <f t="shared" si="45"/>
        <v>0</v>
      </c>
      <c r="AJ85" s="36"/>
      <c r="AK85" s="36"/>
      <c r="AL85" s="31">
        <f t="shared" si="46"/>
        <v>0</v>
      </c>
      <c r="AM85" s="36"/>
      <c r="AN85" s="36"/>
      <c r="AO85" s="31">
        <f t="shared" si="47"/>
        <v>0</v>
      </c>
      <c r="AP85" s="199">
        <f t="shared" si="48"/>
        <v>0</v>
      </c>
      <c r="AQ85" s="36"/>
      <c r="AR85" s="36"/>
      <c r="AS85" s="31">
        <f t="shared" si="49"/>
        <v>0</v>
      </c>
      <c r="AT85" s="36"/>
      <c r="AU85" s="36"/>
      <c r="AV85" s="31">
        <f t="shared" si="50"/>
        <v>0</v>
      </c>
      <c r="AW85" s="36"/>
      <c r="AX85" s="36"/>
      <c r="AY85" s="31">
        <f t="shared" si="51"/>
        <v>0</v>
      </c>
      <c r="AZ85" s="36"/>
      <c r="BA85" s="36"/>
      <c r="BB85" s="31">
        <f t="shared" si="52"/>
        <v>0</v>
      </c>
      <c r="BC85" s="36"/>
      <c r="BD85" s="36"/>
      <c r="BE85" s="31">
        <f t="shared" si="53"/>
        <v>0</v>
      </c>
      <c r="BF85" s="200">
        <f t="shared" si="54"/>
        <v>0</v>
      </c>
      <c r="BG85" s="83"/>
      <c r="BH85" s="83"/>
      <c r="BI85" s="15">
        <f t="shared" si="55"/>
        <v>0</v>
      </c>
      <c r="BJ85" s="83"/>
      <c r="BK85" s="83"/>
      <c r="BL85" s="15">
        <f t="shared" si="56"/>
        <v>0</v>
      </c>
      <c r="BM85" s="83"/>
      <c r="BN85" s="83"/>
      <c r="BO85" s="15">
        <f t="shared" si="57"/>
        <v>0</v>
      </c>
      <c r="BP85" s="83"/>
      <c r="BQ85" s="83"/>
      <c r="BR85" s="15">
        <f t="shared" si="58"/>
        <v>0</v>
      </c>
      <c r="BS85" s="83"/>
      <c r="BT85" s="83"/>
      <c r="BU85" s="15">
        <f t="shared" si="59"/>
        <v>0</v>
      </c>
      <c r="BV85" s="200">
        <f t="shared" si="60"/>
        <v>0</v>
      </c>
      <c r="BW85" s="30"/>
      <c r="BX85" s="30"/>
      <c r="BY85" s="30"/>
      <c r="BZ85" s="30"/>
      <c r="CA85" s="30"/>
      <c r="CB85" s="30"/>
      <c r="CC85" s="30"/>
      <c r="CD85" s="30"/>
      <c r="CE85" s="30"/>
      <c r="CF85" s="30"/>
      <c r="CG85" s="30"/>
      <c r="CH85" s="30"/>
      <c r="CI85" s="30"/>
      <c r="CJ85" s="30"/>
      <c r="CK85" s="30"/>
      <c r="CL85" s="30"/>
      <c r="CM85" s="30"/>
      <c r="CN85" s="30"/>
      <c r="CO85" s="30"/>
      <c r="CP85" s="30"/>
      <c r="CQ85" s="15">
        <f t="shared" si="61"/>
        <v>0</v>
      </c>
      <c r="CR85" s="200">
        <f t="shared" si="62"/>
        <v>0</v>
      </c>
      <c r="CS85" s="84"/>
      <c r="CT85" s="85" t="str">
        <f t="shared" si="63"/>
        <v/>
      </c>
      <c r="CU85" s="86" t="str">
        <f t="shared" si="36"/>
        <v/>
      </c>
      <c r="CV85" s="86" t="str">
        <f t="shared" si="64"/>
        <v/>
      </c>
      <c r="CW85" s="198">
        <f t="shared" si="65"/>
        <v>0</v>
      </c>
      <c r="CX85" s="44" t="str">
        <f>IF(ISBLANK('ÁREA MEJORA COMPETENCIAL'!S85),"",IF(CV85="","",SUM(CW85,-CV85)))</f>
        <v/>
      </c>
      <c r="CY85" s="180" t="str">
        <f>IF(ISBLANK('ÁREA MEJORA COMPETENCIAL'!S85),"",IF(CV85="","VER RESULTADOS",(CW85/CV85)))</f>
        <v/>
      </c>
      <c r="CZ85" s="71"/>
    </row>
    <row r="86" spans="1:104" s="59" customFormat="1" ht="18" customHeight="1" x14ac:dyDescent="0.3">
      <c r="A86" s="270"/>
      <c r="B86" s="269"/>
      <c r="C86" s="243"/>
      <c r="D86" s="244"/>
      <c r="E86" s="28"/>
      <c r="F86" s="30"/>
      <c r="G86" s="354"/>
      <c r="H86" s="355"/>
      <c r="I86" s="225"/>
      <c r="J86" s="225"/>
      <c r="K86" s="354"/>
      <c r="L86" s="355"/>
      <c r="M86" s="239"/>
      <c r="N86" s="239"/>
      <c r="O86" s="239"/>
      <c r="P86" s="239"/>
      <c r="Q86" s="239"/>
      <c r="R86" s="245"/>
      <c r="S86" s="246"/>
      <c r="T86" s="132" t="str">
        <f t="shared" si="37"/>
        <v/>
      </c>
      <c r="U86" s="132">
        <f t="shared" si="38"/>
        <v>0</v>
      </c>
      <c r="V86" s="133" t="str">
        <f t="shared" si="39"/>
        <v/>
      </c>
      <c r="W86" s="133" t="str">
        <f t="shared" si="40"/>
        <v/>
      </c>
      <c r="X86" s="132">
        <f t="shared" si="41"/>
        <v>0</v>
      </c>
      <c r="Y86" s="133" t="str">
        <f t="shared" si="42"/>
        <v/>
      </c>
      <c r="Z86" s="82"/>
      <c r="AA86" s="225"/>
      <c r="AB86" s="225"/>
      <c r="AC86" s="31">
        <f t="shared" si="43"/>
        <v>0</v>
      </c>
      <c r="AD86" s="225"/>
      <c r="AE86" s="225"/>
      <c r="AF86" s="31">
        <f t="shared" si="44"/>
        <v>0</v>
      </c>
      <c r="AG86" s="36"/>
      <c r="AH86" s="36"/>
      <c r="AI86" s="31">
        <f t="shared" si="45"/>
        <v>0</v>
      </c>
      <c r="AJ86" s="36"/>
      <c r="AK86" s="36"/>
      <c r="AL86" s="31">
        <f t="shared" si="46"/>
        <v>0</v>
      </c>
      <c r="AM86" s="36"/>
      <c r="AN86" s="36"/>
      <c r="AO86" s="31">
        <f t="shared" si="47"/>
        <v>0</v>
      </c>
      <c r="AP86" s="199">
        <f t="shared" si="48"/>
        <v>0</v>
      </c>
      <c r="AQ86" s="36"/>
      <c r="AR86" s="36"/>
      <c r="AS86" s="31">
        <f t="shared" si="49"/>
        <v>0</v>
      </c>
      <c r="AT86" s="36"/>
      <c r="AU86" s="36"/>
      <c r="AV86" s="31">
        <f t="shared" si="50"/>
        <v>0</v>
      </c>
      <c r="AW86" s="36"/>
      <c r="AX86" s="36"/>
      <c r="AY86" s="31">
        <f t="shared" si="51"/>
        <v>0</v>
      </c>
      <c r="AZ86" s="36"/>
      <c r="BA86" s="36"/>
      <c r="BB86" s="31">
        <f t="shared" si="52"/>
        <v>0</v>
      </c>
      <c r="BC86" s="36"/>
      <c r="BD86" s="36"/>
      <c r="BE86" s="31">
        <f t="shared" si="53"/>
        <v>0</v>
      </c>
      <c r="BF86" s="200">
        <f t="shared" si="54"/>
        <v>0</v>
      </c>
      <c r="BG86" s="83"/>
      <c r="BH86" s="83"/>
      <c r="BI86" s="15">
        <f t="shared" si="55"/>
        <v>0</v>
      </c>
      <c r="BJ86" s="83"/>
      <c r="BK86" s="83"/>
      <c r="BL86" s="15">
        <f t="shared" si="56"/>
        <v>0</v>
      </c>
      <c r="BM86" s="83"/>
      <c r="BN86" s="83"/>
      <c r="BO86" s="15">
        <f t="shared" si="57"/>
        <v>0</v>
      </c>
      <c r="BP86" s="83"/>
      <c r="BQ86" s="83"/>
      <c r="BR86" s="15">
        <f t="shared" si="58"/>
        <v>0</v>
      </c>
      <c r="BS86" s="83"/>
      <c r="BT86" s="83"/>
      <c r="BU86" s="15">
        <f t="shared" si="59"/>
        <v>0</v>
      </c>
      <c r="BV86" s="200">
        <f t="shared" si="60"/>
        <v>0</v>
      </c>
      <c r="BW86" s="30"/>
      <c r="BX86" s="30"/>
      <c r="BY86" s="30"/>
      <c r="BZ86" s="30"/>
      <c r="CA86" s="30"/>
      <c r="CB86" s="30"/>
      <c r="CC86" s="30"/>
      <c r="CD86" s="30"/>
      <c r="CE86" s="30"/>
      <c r="CF86" s="30"/>
      <c r="CG86" s="30"/>
      <c r="CH86" s="30"/>
      <c r="CI86" s="30"/>
      <c r="CJ86" s="30"/>
      <c r="CK86" s="30"/>
      <c r="CL86" s="30"/>
      <c r="CM86" s="30"/>
      <c r="CN86" s="30"/>
      <c r="CO86" s="30"/>
      <c r="CP86" s="30"/>
      <c r="CQ86" s="15">
        <f t="shared" si="61"/>
        <v>0</v>
      </c>
      <c r="CR86" s="200">
        <f t="shared" si="62"/>
        <v>0</v>
      </c>
      <c r="CS86" s="84"/>
      <c r="CT86" s="85" t="str">
        <f t="shared" si="63"/>
        <v/>
      </c>
      <c r="CU86" s="86" t="str">
        <f t="shared" si="36"/>
        <v/>
      </c>
      <c r="CV86" s="86" t="str">
        <f t="shared" si="64"/>
        <v/>
      </c>
      <c r="CW86" s="198">
        <f t="shared" si="65"/>
        <v>0</v>
      </c>
      <c r="CX86" s="44" t="str">
        <f>IF(ISBLANK('ÁREA MEJORA COMPETENCIAL'!S86),"",IF(CV86="","",SUM(CW86,-CV86)))</f>
        <v/>
      </c>
      <c r="CY86" s="180" t="str">
        <f>IF(ISBLANK('ÁREA MEJORA COMPETENCIAL'!S86),"",IF(CV86="","VER RESULTADOS",(CW86/CV86)))</f>
        <v/>
      </c>
      <c r="CZ86" s="71"/>
    </row>
    <row r="87" spans="1:104" s="59" customFormat="1" ht="18" customHeight="1" x14ac:dyDescent="0.3">
      <c r="A87" s="270"/>
      <c r="B87" s="269"/>
      <c r="C87" s="243"/>
      <c r="D87" s="244"/>
      <c r="E87" s="28"/>
      <c r="F87" s="30"/>
      <c r="G87" s="354"/>
      <c r="H87" s="355"/>
      <c r="I87" s="225"/>
      <c r="J87" s="225"/>
      <c r="K87" s="354"/>
      <c r="L87" s="355"/>
      <c r="M87" s="239"/>
      <c r="N87" s="239"/>
      <c r="O87" s="239"/>
      <c r="P87" s="239"/>
      <c r="Q87" s="239"/>
      <c r="R87" s="245"/>
      <c r="S87" s="246"/>
      <c r="T87" s="132" t="str">
        <f t="shared" si="37"/>
        <v/>
      </c>
      <c r="U87" s="132">
        <f t="shared" si="38"/>
        <v>0</v>
      </c>
      <c r="V87" s="133" t="str">
        <f t="shared" si="39"/>
        <v/>
      </c>
      <c r="W87" s="133" t="str">
        <f t="shared" si="40"/>
        <v/>
      </c>
      <c r="X87" s="132">
        <f t="shared" si="41"/>
        <v>0</v>
      </c>
      <c r="Y87" s="133" t="str">
        <f t="shared" si="42"/>
        <v/>
      </c>
      <c r="Z87" s="82"/>
      <c r="AA87" s="225"/>
      <c r="AB87" s="225"/>
      <c r="AC87" s="31">
        <f t="shared" si="43"/>
        <v>0</v>
      </c>
      <c r="AD87" s="225"/>
      <c r="AE87" s="225"/>
      <c r="AF87" s="31">
        <f t="shared" si="44"/>
        <v>0</v>
      </c>
      <c r="AG87" s="36"/>
      <c r="AH87" s="36"/>
      <c r="AI87" s="31">
        <f t="shared" si="45"/>
        <v>0</v>
      </c>
      <c r="AJ87" s="36"/>
      <c r="AK87" s="36"/>
      <c r="AL87" s="31">
        <f t="shared" si="46"/>
        <v>0</v>
      </c>
      <c r="AM87" s="36"/>
      <c r="AN87" s="36"/>
      <c r="AO87" s="31">
        <f t="shared" si="47"/>
        <v>0</v>
      </c>
      <c r="AP87" s="199">
        <f t="shared" si="48"/>
        <v>0</v>
      </c>
      <c r="AQ87" s="36"/>
      <c r="AR87" s="36"/>
      <c r="AS87" s="31">
        <f t="shared" si="49"/>
        <v>0</v>
      </c>
      <c r="AT87" s="36"/>
      <c r="AU87" s="36"/>
      <c r="AV87" s="31">
        <f t="shared" si="50"/>
        <v>0</v>
      </c>
      <c r="AW87" s="36"/>
      <c r="AX87" s="36"/>
      <c r="AY87" s="31">
        <f t="shared" si="51"/>
        <v>0</v>
      </c>
      <c r="AZ87" s="36"/>
      <c r="BA87" s="36"/>
      <c r="BB87" s="31">
        <f t="shared" si="52"/>
        <v>0</v>
      </c>
      <c r="BC87" s="36"/>
      <c r="BD87" s="36"/>
      <c r="BE87" s="31">
        <f t="shared" si="53"/>
        <v>0</v>
      </c>
      <c r="BF87" s="200">
        <f t="shared" si="54"/>
        <v>0</v>
      </c>
      <c r="BG87" s="83"/>
      <c r="BH87" s="83"/>
      <c r="BI87" s="15">
        <f t="shared" si="55"/>
        <v>0</v>
      </c>
      <c r="BJ87" s="83"/>
      <c r="BK87" s="83"/>
      <c r="BL87" s="15">
        <f t="shared" si="56"/>
        <v>0</v>
      </c>
      <c r="BM87" s="83"/>
      <c r="BN87" s="83"/>
      <c r="BO87" s="15">
        <f t="shared" si="57"/>
        <v>0</v>
      </c>
      <c r="BP87" s="83"/>
      <c r="BQ87" s="83"/>
      <c r="BR87" s="15">
        <f t="shared" si="58"/>
        <v>0</v>
      </c>
      <c r="BS87" s="83"/>
      <c r="BT87" s="83"/>
      <c r="BU87" s="15">
        <f t="shared" si="59"/>
        <v>0</v>
      </c>
      <c r="BV87" s="200">
        <f t="shared" si="60"/>
        <v>0</v>
      </c>
      <c r="BW87" s="30"/>
      <c r="BX87" s="30"/>
      <c r="BY87" s="30"/>
      <c r="BZ87" s="30"/>
      <c r="CA87" s="30"/>
      <c r="CB87" s="30"/>
      <c r="CC87" s="30"/>
      <c r="CD87" s="30"/>
      <c r="CE87" s="30"/>
      <c r="CF87" s="30"/>
      <c r="CG87" s="30"/>
      <c r="CH87" s="30"/>
      <c r="CI87" s="30"/>
      <c r="CJ87" s="30"/>
      <c r="CK87" s="30"/>
      <c r="CL87" s="30"/>
      <c r="CM87" s="30"/>
      <c r="CN87" s="30"/>
      <c r="CO87" s="30"/>
      <c r="CP87" s="30"/>
      <c r="CQ87" s="15">
        <f t="shared" si="61"/>
        <v>0</v>
      </c>
      <c r="CR87" s="200">
        <f t="shared" si="62"/>
        <v>0</v>
      </c>
      <c r="CS87" s="84"/>
      <c r="CT87" s="85" t="str">
        <f t="shared" si="63"/>
        <v/>
      </c>
      <c r="CU87" s="86" t="str">
        <f t="shared" si="36"/>
        <v/>
      </c>
      <c r="CV87" s="86" t="str">
        <f t="shared" si="64"/>
        <v/>
      </c>
      <c r="CW87" s="198">
        <f t="shared" si="65"/>
        <v>0</v>
      </c>
      <c r="CX87" s="44" t="str">
        <f>IF(ISBLANK('ÁREA MEJORA COMPETENCIAL'!S87),"",IF(CV87="","",SUM(CW87,-CV87)))</f>
        <v/>
      </c>
      <c r="CY87" s="180" t="str">
        <f>IF(ISBLANK('ÁREA MEJORA COMPETENCIAL'!S87),"",IF(CV87="","VER RESULTADOS",(CW87/CV87)))</f>
        <v/>
      </c>
      <c r="CZ87" s="71"/>
    </row>
    <row r="88" spans="1:104" s="59" customFormat="1" ht="18" customHeight="1" x14ac:dyDescent="0.3">
      <c r="A88" s="270"/>
      <c r="B88" s="269"/>
      <c r="C88" s="243"/>
      <c r="D88" s="244"/>
      <c r="E88" s="28"/>
      <c r="F88" s="30"/>
      <c r="G88" s="354"/>
      <c r="H88" s="355"/>
      <c r="I88" s="225"/>
      <c r="J88" s="225"/>
      <c r="K88" s="354"/>
      <c r="L88" s="355"/>
      <c r="M88" s="239"/>
      <c r="N88" s="239"/>
      <c r="O88" s="239"/>
      <c r="P88" s="239"/>
      <c r="Q88" s="239"/>
      <c r="R88" s="245"/>
      <c r="S88" s="246"/>
      <c r="T88" s="132" t="str">
        <f t="shared" si="37"/>
        <v/>
      </c>
      <c r="U88" s="132">
        <f t="shared" si="38"/>
        <v>0</v>
      </c>
      <c r="V88" s="133" t="str">
        <f t="shared" si="39"/>
        <v/>
      </c>
      <c r="W88" s="133" t="str">
        <f t="shared" si="40"/>
        <v/>
      </c>
      <c r="X88" s="132">
        <f t="shared" si="41"/>
        <v>0</v>
      </c>
      <c r="Y88" s="133" t="str">
        <f t="shared" si="42"/>
        <v/>
      </c>
      <c r="Z88" s="82"/>
      <c r="AA88" s="225"/>
      <c r="AB88" s="225"/>
      <c r="AC88" s="31">
        <f t="shared" si="43"/>
        <v>0</v>
      </c>
      <c r="AD88" s="225"/>
      <c r="AE88" s="225"/>
      <c r="AF88" s="31">
        <f t="shared" si="44"/>
        <v>0</v>
      </c>
      <c r="AG88" s="36"/>
      <c r="AH88" s="36"/>
      <c r="AI88" s="31">
        <f t="shared" si="45"/>
        <v>0</v>
      </c>
      <c r="AJ88" s="36"/>
      <c r="AK88" s="36"/>
      <c r="AL88" s="31">
        <f t="shared" si="46"/>
        <v>0</v>
      </c>
      <c r="AM88" s="36"/>
      <c r="AN88" s="36"/>
      <c r="AO88" s="31">
        <f t="shared" si="47"/>
        <v>0</v>
      </c>
      <c r="AP88" s="199">
        <f t="shared" si="48"/>
        <v>0</v>
      </c>
      <c r="AQ88" s="36"/>
      <c r="AR88" s="36"/>
      <c r="AS88" s="31">
        <f t="shared" si="49"/>
        <v>0</v>
      </c>
      <c r="AT88" s="36"/>
      <c r="AU88" s="36"/>
      <c r="AV88" s="31">
        <f t="shared" si="50"/>
        <v>0</v>
      </c>
      <c r="AW88" s="36"/>
      <c r="AX88" s="36"/>
      <c r="AY88" s="31">
        <f t="shared" si="51"/>
        <v>0</v>
      </c>
      <c r="AZ88" s="36"/>
      <c r="BA88" s="36"/>
      <c r="BB88" s="31">
        <f t="shared" si="52"/>
        <v>0</v>
      </c>
      <c r="BC88" s="36"/>
      <c r="BD88" s="36"/>
      <c r="BE88" s="31">
        <f t="shared" si="53"/>
        <v>0</v>
      </c>
      <c r="BF88" s="200">
        <f t="shared" si="54"/>
        <v>0</v>
      </c>
      <c r="BG88" s="83"/>
      <c r="BH88" s="83"/>
      <c r="BI88" s="15">
        <f t="shared" si="55"/>
        <v>0</v>
      </c>
      <c r="BJ88" s="83"/>
      <c r="BK88" s="83"/>
      <c r="BL88" s="15">
        <f t="shared" si="56"/>
        <v>0</v>
      </c>
      <c r="BM88" s="83"/>
      <c r="BN88" s="83"/>
      <c r="BO88" s="15">
        <f t="shared" si="57"/>
        <v>0</v>
      </c>
      <c r="BP88" s="83"/>
      <c r="BQ88" s="83"/>
      <c r="BR88" s="15">
        <f t="shared" si="58"/>
        <v>0</v>
      </c>
      <c r="BS88" s="83"/>
      <c r="BT88" s="83"/>
      <c r="BU88" s="15">
        <f t="shared" si="59"/>
        <v>0</v>
      </c>
      <c r="BV88" s="200">
        <f t="shared" si="60"/>
        <v>0</v>
      </c>
      <c r="BW88" s="30"/>
      <c r="BX88" s="30"/>
      <c r="BY88" s="30"/>
      <c r="BZ88" s="30"/>
      <c r="CA88" s="30"/>
      <c r="CB88" s="30"/>
      <c r="CC88" s="30"/>
      <c r="CD88" s="30"/>
      <c r="CE88" s="30"/>
      <c r="CF88" s="30"/>
      <c r="CG88" s="30"/>
      <c r="CH88" s="30"/>
      <c r="CI88" s="30"/>
      <c r="CJ88" s="30"/>
      <c r="CK88" s="30"/>
      <c r="CL88" s="30"/>
      <c r="CM88" s="30"/>
      <c r="CN88" s="30"/>
      <c r="CO88" s="30"/>
      <c r="CP88" s="30"/>
      <c r="CQ88" s="15">
        <f t="shared" si="61"/>
        <v>0</v>
      </c>
      <c r="CR88" s="200">
        <f t="shared" si="62"/>
        <v>0</v>
      </c>
      <c r="CS88" s="84"/>
      <c r="CT88" s="85" t="str">
        <f t="shared" si="63"/>
        <v/>
      </c>
      <c r="CU88" s="86" t="str">
        <f t="shared" si="36"/>
        <v/>
      </c>
      <c r="CV88" s="86" t="str">
        <f t="shared" si="64"/>
        <v/>
      </c>
      <c r="CW88" s="198">
        <f t="shared" si="65"/>
        <v>0</v>
      </c>
      <c r="CX88" s="44" t="str">
        <f>IF(ISBLANK('ÁREA MEJORA COMPETENCIAL'!S88),"",IF(CV88="","",SUM(CW88,-CV88)))</f>
        <v/>
      </c>
      <c r="CY88" s="180" t="str">
        <f>IF(ISBLANK('ÁREA MEJORA COMPETENCIAL'!S88),"",IF(CV88="","VER RESULTADOS",(CW88/CV88)))</f>
        <v/>
      </c>
      <c r="CZ88" s="71"/>
    </row>
    <row r="89" spans="1:104" s="59" customFormat="1" ht="18" customHeight="1" x14ac:dyDescent="0.3">
      <c r="A89" s="270"/>
      <c r="B89" s="269"/>
      <c r="C89" s="243"/>
      <c r="D89" s="244"/>
      <c r="E89" s="28"/>
      <c r="F89" s="30"/>
      <c r="G89" s="354"/>
      <c r="H89" s="355"/>
      <c r="I89" s="225"/>
      <c r="J89" s="225"/>
      <c r="K89" s="354"/>
      <c r="L89" s="355"/>
      <c r="M89" s="239"/>
      <c r="N89" s="239"/>
      <c r="O89" s="239"/>
      <c r="P89" s="239"/>
      <c r="Q89" s="239"/>
      <c r="R89" s="245"/>
      <c r="S89" s="246"/>
      <c r="T89" s="132" t="str">
        <f t="shared" si="37"/>
        <v/>
      </c>
      <c r="U89" s="132">
        <f t="shared" si="38"/>
        <v>0</v>
      </c>
      <c r="V89" s="133" t="str">
        <f t="shared" si="39"/>
        <v/>
      </c>
      <c r="W89" s="133" t="str">
        <f t="shared" si="40"/>
        <v/>
      </c>
      <c r="X89" s="132">
        <f t="shared" si="41"/>
        <v>0</v>
      </c>
      <c r="Y89" s="133" t="str">
        <f t="shared" si="42"/>
        <v/>
      </c>
      <c r="Z89" s="82"/>
      <c r="AA89" s="225"/>
      <c r="AB89" s="225"/>
      <c r="AC89" s="31">
        <f t="shared" si="43"/>
        <v>0</v>
      </c>
      <c r="AD89" s="225"/>
      <c r="AE89" s="225"/>
      <c r="AF89" s="31">
        <f t="shared" si="44"/>
        <v>0</v>
      </c>
      <c r="AG89" s="36"/>
      <c r="AH89" s="36"/>
      <c r="AI89" s="31">
        <f t="shared" si="45"/>
        <v>0</v>
      </c>
      <c r="AJ89" s="36"/>
      <c r="AK89" s="36"/>
      <c r="AL89" s="31">
        <f t="shared" si="46"/>
        <v>0</v>
      </c>
      <c r="AM89" s="36"/>
      <c r="AN89" s="36"/>
      <c r="AO89" s="31">
        <f t="shared" si="47"/>
        <v>0</v>
      </c>
      <c r="AP89" s="199">
        <f t="shared" si="48"/>
        <v>0</v>
      </c>
      <c r="AQ89" s="36"/>
      <c r="AR89" s="36"/>
      <c r="AS89" s="31">
        <f t="shared" si="49"/>
        <v>0</v>
      </c>
      <c r="AT89" s="36"/>
      <c r="AU89" s="36"/>
      <c r="AV89" s="31">
        <f t="shared" si="50"/>
        <v>0</v>
      </c>
      <c r="AW89" s="36"/>
      <c r="AX89" s="36"/>
      <c r="AY89" s="31">
        <f t="shared" si="51"/>
        <v>0</v>
      </c>
      <c r="AZ89" s="36"/>
      <c r="BA89" s="36"/>
      <c r="BB89" s="31">
        <f t="shared" si="52"/>
        <v>0</v>
      </c>
      <c r="BC89" s="36"/>
      <c r="BD89" s="36"/>
      <c r="BE89" s="31">
        <f t="shared" si="53"/>
        <v>0</v>
      </c>
      <c r="BF89" s="200">
        <f t="shared" si="54"/>
        <v>0</v>
      </c>
      <c r="BG89" s="83"/>
      <c r="BH89" s="83"/>
      <c r="BI89" s="15">
        <f t="shared" si="55"/>
        <v>0</v>
      </c>
      <c r="BJ89" s="83"/>
      <c r="BK89" s="83"/>
      <c r="BL89" s="15">
        <f t="shared" si="56"/>
        <v>0</v>
      </c>
      <c r="BM89" s="83"/>
      <c r="BN89" s="83"/>
      <c r="BO89" s="15">
        <f t="shared" si="57"/>
        <v>0</v>
      </c>
      <c r="BP89" s="83"/>
      <c r="BQ89" s="83"/>
      <c r="BR89" s="15">
        <f t="shared" si="58"/>
        <v>0</v>
      </c>
      <c r="BS89" s="83"/>
      <c r="BT89" s="83"/>
      <c r="BU89" s="15">
        <f t="shared" si="59"/>
        <v>0</v>
      </c>
      <c r="BV89" s="200">
        <f t="shared" si="60"/>
        <v>0</v>
      </c>
      <c r="BW89" s="30"/>
      <c r="BX89" s="30"/>
      <c r="BY89" s="30"/>
      <c r="BZ89" s="30"/>
      <c r="CA89" s="30"/>
      <c r="CB89" s="30"/>
      <c r="CC89" s="30"/>
      <c r="CD89" s="30"/>
      <c r="CE89" s="30"/>
      <c r="CF89" s="30"/>
      <c r="CG89" s="30"/>
      <c r="CH89" s="30"/>
      <c r="CI89" s="30"/>
      <c r="CJ89" s="30"/>
      <c r="CK89" s="30"/>
      <c r="CL89" s="30"/>
      <c r="CM89" s="30"/>
      <c r="CN89" s="30"/>
      <c r="CO89" s="30"/>
      <c r="CP89" s="30"/>
      <c r="CQ89" s="15">
        <f t="shared" si="61"/>
        <v>0</v>
      </c>
      <c r="CR89" s="200">
        <f t="shared" si="62"/>
        <v>0</v>
      </c>
      <c r="CS89" s="84"/>
      <c r="CT89" s="85" t="str">
        <f t="shared" si="63"/>
        <v/>
      </c>
      <c r="CU89" s="86" t="str">
        <f t="shared" si="36"/>
        <v/>
      </c>
      <c r="CV89" s="86" t="str">
        <f t="shared" si="64"/>
        <v/>
      </c>
      <c r="CW89" s="198">
        <f t="shared" si="65"/>
        <v>0</v>
      </c>
      <c r="CX89" s="44" t="str">
        <f>IF(ISBLANK('ÁREA MEJORA COMPETENCIAL'!S89),"",IF(CV89="","",SUM(CW89,-CV89)))</f>
        <v/>
      </c>
      <c r="CY89" s="180" t="str">
        <f>IF(ISBLANK('ÁREA MEJORA COMPETENCIAL'!S89),"",IF(CV89="","VER RESULTADOS",(CW89/CV89)))</f>
        <v/>
      </c>
      <c r="CZ89" s="71"/>
    </row>
    <row r="90" spans="1:104" s="59" customFormat="1" ht="18" customHeight="1" x14ac:dyDescent="0.3">
      <c r="A90" s="270"/>
      <c r="B90" s="269"/>
      <c r="C90" s="243"/>
      <c r="D90" s="244"/>
      <c r="E90" s="28"/>
      <c r="F90" s="30"/>
      <c r="G90" s="354"/>
      <c r="H90" s="355"/>
      <c r="I90" s="225"/>
      <c r="J90" s="225"/>
      <c r="K90" s="354"/>
      <c r="L90" s="355"/>
      <c r="M90" s="239"/>
      <c r="N90" s="239"/>
      <c r="O90" s="239"/>
      <c r="P90" s="239"/>
      <c r="Q90" s="239"/>
      <c r="R90" s="245"/>
      <c r="S90" s="246"/>
      <c r="T90" s="132" t="str">
        <f t="shared" si="37"/>
        <v/>
      </c>
      <c r="U90" s="132">
        <f t="shared" si="38"/>
        <v>0</v>
      </c>
      <c r="V90" s="133" t="str">
        <f t="shared" si="39"/>
        <v/>
      </c>
      <c r="W90" s="133" t="str">
        <f t="shared" si="40"/>
        <v/>
      </c>
      <c r="X90" s="132">
        <f t="shared" si="41"/>
        <v>0</v>
      </c>
      <c r="Y90" s="133" t="str">
        <f t="shared" si="42"/>
        <v/>
      </c>
      <c r="Z90" s="82"/>
      <c r="AA90" s="36"/>
      <c r="AB90" s="36"/>
      <c r="AC90" s="31">
        <f t="shared" si="43"/>
        <v>0</v>
      </c>
      <c r="AD90" s="36"/>
      <c r="AE90" s="36"/>
      <c r="AF90" s="31">
        <f t="shared" si="44"/>
        <v>0</v>
      </c>
      <c r="AG90" s="36"/>
      <c r="AH90" s="36"/>
      <c r="AI90" s="31">
        <f t="shared" si="45"/>
        <v>0</v>
      </c>
      <c r="AJ90" s="36"/>
      <c r="AK90" s="36"/>
      <c r="AL90" s="31">
        <f t="shared" si="46"/>
        <v>0</v>
      </c>
      <c r="AM90" s="36"/>
      <c r="AN90" s="36"/>
      <c r="AO90" s="31">
        <f t="shared" si="47"/>
        <v>0</v>
      </c>
      <c r="AP90" s="199">
        <f t="shared" si="48"/>
        <v>0</v>
      </c>
      <c r="AQ90" s="36"/>
      <c r="AR90" s="36"/>
      <c r="AS90" s="31">
        <f t="shared" si="49"/>
        <v>0</v>
      </c>
      <c r="AT90" s="36"/>
      <c r="AU90" s="36"/>
      <c r="AV90" s="31">
        <f t="shared" si="50"/>
        <v>0</v>
      </c>
      <c r="AW90" s="36"/>
      <c r="AX90" s="36"/>
      <c r="AY90" s="31">
        <f t="shared" si="51"/>
        <v>0</v>
      </c>
      <c r="AZ90" s="36"/>
      <c r="BA90" s="36"/>
      <c r="BB90" s="31">
        <f t="shared" si="52"/>
        <v>0</v>
      </c>
      <c r="BC90" s="36"/>
      <c r="BD90" s="36"/>
      <c r="BE90" s="31">
        <f t="shared" si="53"/>
        <v>0</v>
      </c>
      <c r="BF90" s="200">
        <f t="shared" si="54"/>
        <v>0</v>
      </c>
      <c r="BG90" s="83"/>
      <c r="BH90" s="83"/>
      <c r="BI90" s="15">
        <f t="shared" si="55"/>
        <v>0</v>
      </c>
      <c r="BJ90" s="83"/>
      <c r="BK90" s="83"/>
      <c r="BL90" s="15">
        <f t="shared" si="56"/>
        <v>0</v>
      </c>
      <c r="BM90" s="83"/>
      <c r="BN90" s="83"/>
      <c r="BO90" s="15">
        <f t="shared" si="57"/>
        <v>0</v>
      </c>
      <c r="BP90" s="83"/>
      <c r="BQ90" s="83"/>
      <c r="BR90" s="15">
        <f t="shared" si="58"/>
        <v>0</v>
      </c>
      <c r="BS90" s="83"/>
      <c r="BT90" s="83"/>
      <c r="BU90" s="15">
        <f t="shared" si="59"/>
        <v>0</v>
      </c>
      <c r="BV90" s="200">
        <f t="shared" si="60"/>
        <v>0</v>
      </c>
      <c r="BW90" s="30"/>
      <c r="BX90" s="30"/>
      <c r="BY90" s="30"/>
      <c r="BZ90" s="30"/>
      <c r="CA90" s="30"/>
      <c r="CB90" s="30"/>
      <c r="CC90" s="30"/>
      <c r="CD90" s="30"/>
      <c r="CE90" s="30"/>
      <c r="CF90" s="30"/>
      <c r="CG90" s="30"/>
      <c r="CH90" s="30"/>
      <c r="CI90" s="30"/>
      <c r="CJ90" s="30"/>
      <c r="CK90" s="30"/>
      <c r="CL90" s="30"/>
      <c r="CM90" s="30"/>
      <c r="CN90" s="30"/>
      <c r="CO90" s="30"/>
      <c r="CP90" s="30"/>
      <c r="CQ90" s="15">
        <f t="shared" si="61"/>
        <v>0</v>
      </c>
      <c r="CR90" s="200">
        <f t="shared" si="62"/>
        <v>0</v>
      </c>
      <c r="CS90" s="84"/>
      <c r="CT90" s="85" t="str">
        <f t="shared" si="63"/>
        <v/>
      </c>
      <c r="CU90" s="86" t="str">
        <f t="shared" si="36"/>
        <v/>
      </c>
      <c r="CV90" s="86" t="str">
        <f t="shared" si="64"/>
        <v/>
      </c>
      <c r="CW90" s="198">
        <f t="shared" si="65"/>
        <v>0</v>
      </c>
      <c r="CX90" s="44" t="str">
        <f>IF(ISBLANK('ÁREA MEJORA COMPETENCIAL'!S90),"",IF(CV90="","",SUM(CW90,-CV90)))</f>
        <v/>
      </c>
      <c r="CY90" s="180" t="str">
        <f>IF(ISBLANK('ÁREA MEJORA COMPETENCIAL'!S90),"",IF(CV90="","VER RESULTADOS",(CW90/CV90)))</f>
        <v/>
      </c>
      <c r="CZ90" s="71"/>
    </row>
    <row r="91" spans="1:104" s="59" customFormat="1" ht="18" customHeight="1" x14ac:dyDescent="0.3">
      <c r="A91" s="270"/>
      <c r="B91" s="269"/>
      <c r="C91" s="243"/>
      <c r="D91" s="244"/>
      <c r="E91" s="28"/>
      <c r="F91" s="30"/>
      <c r="G91" s="354"/>
      <c r="H91" s="355"/>
      <c r="I91" s="225"/>
      <c r="J91" s="225"/>
      <c r="K91" s="354"/>
      <c r="L91" s="355"/>
      <c r="M91" s="239"/>
      <c r="N91" s="239"/>
      <c r="O91" s="239"/>
      <c r="P91" s="239"/>
      <c r="Q91" s="239"/>
      <c r="R91" s="245"/>
      <c r="S91" s="246"/>
      <c r="T91" s="132" t="str">
        <f t="shared" si="37"/>
        <v/>
      </c>
      <c r="U91" s="132">
        <f t="shared" si="38"/>
        <v>0</v>
      </c>
      <c r="V91" s="133" t="str">
        <f t="shared" si="39"/>
        <v/>
      </c>
      <c r="W91" s="133" t="str">
        <f t="shared" si="40"/>
        <v/>
      </c>
      <c r="X91" s="132">
        <f t="shared" si="41"/>
        <v>0</v>
      </c>
      <c r="Y91" s="133" t="str">
        <f t="shared" si="42"/>
        <v/>
      </c>
      <c r="Z91" s="82"/>
      <c r="AA91" s="36"/>
      <c r="AB91" s="36"/>
      <c r="AC91" s="31">
        <f t="shared" si="43"/>
        <v>0</v>
      </c>
      <c r="AD91" s="36"/>
      <c r="AE91" s="36"/>
      <c r="AF91" s="31">
        <f t="shared" si="44"/>
        <v>0</v>
      </c>
      <c r="AG91" s="36"/>
      <c r="AH91" s="36"/>
      <c r="AI91" s="31">
        <f t="shared" si="45"/>
        <v>0</v>
      </c>
      <c r="AJ91" s="36"/>
      <c r="AK91" s="36"/>
      <c r="AL91" s="31">
        <f t="shared" si="46"/>
        <v>0</v>
      </c>
      <c r="AM91" s="36"/>
      <c r="AN91" s="36"/>
      <c r="AO91" s="31">
        <f t="shared" si="47"/>
        <v>0</v>
      </c>
      <c r="AP91" s="199">
        <f t="shared" si="48"/>
        <v>0</v>
      </c>
      <c r="AQ91" s="36"/>
      <c r="AR91" s="36"/>
      <c r="AS91" s="31">
        <f t="shared" si="49"/>
        <v>0</v>
      </c>
      <c r="AT91" s="36"/>
      <c r="AU91" s="36"/>
      <c r="AV91" s="31">
        <f t="shared" si="50"/>
        <v>0</v>
      </c>
      <c r="AW91" s="36"/>
      <c r="AX91" s="36"/>
      <c r="AY91" s="31">
        <f t="shared" si="51"/>
        <v>0</v>
      </c>
      <c r="AZ91" s="36"/>
      <c r="BA91" s="36"/>
      <c r="BB91" s="31">
        <f t="shared" si="52"/>
        <v>0</v>
      </c>
      <c r="BC91" s="36"/>
      <c r="BD91" s="36"/>
      <c r="BE91" s="31">
        <f t="shared" si="53"/>
        <v>0</v>
      </c>
      <c r="BF91" s="200">
        <f t="shared" si="54"/>
        <v>0</v>
      </c>
      <c r="BG91" s="83"/>
      <c r="BH91" s="83"/>
      <c r="BI91" s="15">
        <f t="shared" si="55"/>
        <v>0</v>
      </c>
      <c r="BJ91" s="83"/>
      <c r="BK91" s="83"/>
      <c r="BL91" s="15">
        <f t="shared" si="56"/>
        <v>0</v>
      </c>
      <c r="BM91" s="83"/>
      <c r="BN91" s="83"/>
      <c r="BO91" s="15">
        <f t="shared" si="57"/>
        <v>0</v>
      </c>
      <c r="BP91" s="83"/>
      <c r="BQ91" s="83"/>
      <c r="BR91" s="15">
        <f t="shared" si="58"/>
        <v>0</v>
      </c>
      <c r="BS91" s="83"/>
      <c r="BT91" s="83"/>
      <c r="BU91" s="15">
        <f t="shared" si="59"/>
        <v>0</v>
      </c>
      <c r="BV91" s="200">
        <f t="shared" si="60"/>
        <v>0</v>
      </c>
      <c r="BW91" s="30"/>
      <c r="BX91" s="30"/>
      <c r="BY91" s="30"/>
      <c r="BZ91" s="30"/>
      <c r="CA91" s="30"/>
      <c r="CB91" s="30"/>
      <c r="CC91" s="30"/>
      <c r="CD91" s="30"/>
      <c r="CE91" s="30"/>
      <c r="CF91" s="30"/>
      <c r="CG91" s="30"/>
      <c r="CH91" s="30"/>
      <c r="CI91" s="30"/>
      <c r="CJ91" s="30"/>
      <c r="CK91" s="30"/>
      <c r="CL91" s="30"/>
      <c r="CM91" s="30"/>
      <c r="CN91" s="30"/>
      <c r="CO91" s="30"/>
      <c r="CP91" s="30"/>
      <c r="CQ91" s="15">
        <f t="shared" si="61"/>
        <v>0</v>
      </c>
      <c r="CR91" s="200">
        <f t="shared" si="62"/>
        <v>0</v>
      </c>
      <c r="CS91" s="84"/>
      <c r="CT91" s="85" t="str">
        <f t="shared" si="63"/>
        <v/>
      </c>
      <c r="CU91" s="86" t="str">
        <f t="shared" si="36"/>
        <v/>
      </c>
      <c r="CV91" s="86" t="str">
        <f t="shared" si="64"/>
        <v/>
      </c>
      <c r="CW91" s="198">
        <f t="shared" si="65"/>
        <v>0</v>
      </c>
      <c r="CX91" s="44" t="str">
        <f>IF(ISBLANK('ÁREA MEJORA COMPETENCIAL'!S91),"",IF(CV91="","",SUM(CW91,-CV91)))</f>
        <v/>
      </c>
      <c r="CY91" s="180" t="str">
        <f>IF(ISBLANK('ÁREA MEJORA COMPETENCIAL'!S91),"",IF(CV91="","VER RESULTADOS",(CW91/CV91)))</f>
        <v/>
      </c>
      <c r="CZ91" s="71"/>
    </row>
    <row r="92" spans="1:104" s="59" customFormat="1" ht="18" customHeight="1" x14ac:dyDescent="0.3">
      <c r="A92" s="270"/>
      <c r="B92" s="269"/>
      <c r="C92" s="243"/>
      <c r="D92" s="244"/>
      <c r="E92" s="28"/>
      <c r="F92" s="30"/>
      <c r="G92" s="354"/>
      <c r="H92" s="355"/>
      <c r="I92" s="225"/>
      <c r="J92" s="225"/>
      <c r="K92" s="354"/>
      <c r="L92" s="355"/>
      <c r="M92" s="239"/>
      <c r="N92" s="239"/>
      <c r="O92" s="239"/>
      <c r="P92" s="239"/>
      <c r="Q92" s="239"/>
      <c r="R92" s="245"/>
      <c r="S92" s="246"/>
      <c r="T92" s="132" t="str">
        <f t="shared" si="37"/>
        <v/>
      </c>
      <c r="U92" s="132">
        <f t="shared" si="38"/>
        <v>0</v>
      </c>
      <c r="V92" s="133" t="str">
        <f t="shared" si="39"/>
        <v/>
      </c>
      <c r="W92" s="133" t="str">
        <f t="shared" si="40"/>
        <v/>
      </c>
      <c r="X92" s="132">
        <f t="shared" si="41"/>
        <v>0</v>
      </c>
      <c r="Y92" s="133" t="str">
        <f t="shared" si="42"/>
        <v/>
      </c>
      <c r="Z92" s="82"/>
      <c r="AA92" s="36"/>
      <c r="AB92" s="36"/>
      <c r="AC92" s="31">
        <f t="shared" si="43"/>
        <v>0</v>
      </c>
      <c r="AD92" s="36"/>
      <c r="AE92" s="36"/>
      <c r="AF92" s="31">
        <f t="shared" si="44"/>
        <v>0</v>
      </c>
      <c r="AG92" s="36"/>
      <c r="AH92" s="36"/>
      <c r="AI92" s="31">
        <f t="shared" si="45"/>
        <v>0</v>
      </c>
      <c r="AJ92" s="36"/>
      <c r="AK92" s="36"/>
      <c r="AL92" s="31">
        <f t="shared" si="46"/>
        <v>0</v>
      </c>
      <c r="AM92" s="36"/>
      <c r="AN92" s="36"/>
      <c r="AO92" s="31">
        <f t="shared" si="47"/>
        <v>0</v>
      </c>
      <c r="AP92" s="199">
        <f t="shared" si="48"/>
        <v>0</v>
      </c>
      <c r="AQ92" s="36"/>
      <c r="AR92" s="36"/>
      <c r="AS92" s="31">
        <f t="shared" si="49"/>
        <v>0</v>
      </c>
      <c r="AT92" s="36"/>
      <c r="AU92" s="36"/>
      <c r="AV92" s="31">
        <f t="shared" si="50"/>
        <v>0</v>
      </c>
      <c r="AW92" s="36"/>
      <c r="AX92" s="36"/>
      <c r="AY92" s="31">
        <f t="shared" si="51"/>
        <v>0</v>
      </c>
      <c r="AZ92" s="36"/>
      <c r="BA92" s="36"/>
      <c r="BB92" s="31">
        <f t="shared" si="52"/>
        <v>0</v>
      </c>
      <c r="BC92" s="36"/>
      <c r="BD92" s="36"/>
      <c r="BE92" s="31">
        <f t="shared" si="53"/>
        <v>0</v>
      </c>
      <c r="BF92" s="200">
        <f t="shared" si="54"/>
        <v>0</v>
      </c>
      <c r="BG92" s="83"/>
      <c r="BH92" s="83"/>
      <c r="BI92" s="15">
        <f t="shared" si="55"/>
        <v>0</v>
      </c>
      <c r="BJ92" s="83"/>
      <c r="BK92" s="83"/>
      <c r="BL92" s="15">
        <f t="shared" si="56"/>
        <v>0</v>
      </c>
      <c r="BM92" s="83"/>
      <c r="BN92" s="83"/>
      <c r="BO92" s="15">
        <f t="shared" si="57"/>
        <v>0</v>
      </c>
      <c r="BP92" s="83"/>
      <c r="BQ92" s="83"/>
      <c r="BR92" s="15">
        <f t="shared" si="58"/>
        <v>0</v>
      </c>
      <c r="BS92" s="83"/>
      <c r="BT92" s="83"/>
      <c r="BU92" s="15">
        <f t="shared" si="59"/>
        <v>0</v>
      </c>
      <c r="BV92" s="200">
        <f t="shared" si="60"/>
        <v>0</v>
      </c>
      <c r="BW92" s="30"/>
      <c r="BX92" s="30"/>
      <c r="BY92" s="30"/>
      <c r="BZ92" s="30"/>
      <c r="CA92" s="30"/>
      <c r="CB92" s="30"/>
      <c r="CC92" s="30"/>
      <c r="CD92" s="30"/>
      <c r="CE92" s="30"/>
      <c r="CF92" s="30"/>
      <c r="CG92" s="30"/>
      <c r="CH92" s="30"/>
      <c r="CI92" s="30"/>
      <c r="CJ92" s="30"/>
      <c r="CK92" s="30"/>
      <c r="CL92" s="30"/>
      <c r="CM92" s="30"/>
      <c r="CN92" s="30"/>
      <c r="CO92" s="30"/>
      <c r="CP92" s="30"/>
      <c r="CQ92" s="15">
        <f t="shared" si="61"/>
        <v>0</v>
      </c>
      <c r="CR92" s="200">
        <f t="shared" si="62"/>
        <v>0</v>
      </c>
      <c r="CS92" s="84"/>
      <c r="CT92" s="85" t="str">
        <f t="shared" si="63"/>
        <v/>
      </c>
      <c r="CU92" s="86" t="str">
        <f t="shared" si="36"/>
        <v/>
      </c>
      <c r="CV92" s="86" t="str">
        <f t="shared" si="64"/>
        <v/>
      </c>
      <c r="CW92" s="198">
        <f t="shared" si="65"/>
        <v>0</v>
      </c>
      <c r="CX92" s="44" t="str">
        <f>IF(ISBLANK('ÁREA MEJORA COMPETENCIAL'!S92),"",IF(CV92="","",SUM(CW92,-CV92)))</f>
        <v/>
      </c>
      <c r="CY92" s="180" t="str">
        <f>IF(ISBLANK('ÁREA MEJORA COMPETENCIAL'!S92),"",IF(CV92="","VER RESULTADOS",(CW92/CV92)))</f>
        <v/>
      </c>
      <c r="CZ92" s="71"/>
    </row>
    <row r="93" spans="1:104" s="59" customFormat="1" ht="18" customHeight="1" x14ac:dyDescent="0.3">
      <c r="A93" s="270"/>
      <c r="B93" s="269"/>
      <c r="C93" s="243"/>
      <c r="D93" s="244"/>
      <c r="E93" s="28"/>
      <c r="F93" s="30"/>
      <c r="G93" s="354"/>
      <c r="H93" s="355"/>
      <c r="I93" s="225"/>
      <c r="J93" s="225"/>
      <c r="K93" s="354"/>
      <c r="L93" s="355"/>
      <c r="M93" s="239"/>
      <c r="N93" s="239"/>
      <c r="O93" s="239"/>
      <c r="P93" s="239"/>
      <c r="Q93" s="239"/>
      <c r="R93" s="245"/>
      <c r="S93" s="246"/>
      <c r="T93" s="132" t="str">
        <f t="shared" si="37"/>
        <v/>
      </c>
      <c r="U93" s="132">
        <f t="shared" si="38"/>
        <v>0</v>
      </c>
      <c r="V93" s="133" t="str">
        <f t="shared" si="39"/>
        <v/>
      </c>
      <c r="W93" s="133" t="str">
        <f t="shared" si="40"/>
        <v/>
      </c>
      <c r="X93" s="132">
        <f t="shared" si="41"/>
        <v>0</v>
      </c>
      <c r="Y93" s="133" t="str">
        <f t="shared" si="42"/>
        <v/>
      </c>
      <c r="Z93" s="82"/>
      <c r="AA93" s="36"/>
      <c r="AB93" s="36"/>
      <c r="AC93" s="31">
        <f t="shared" si="43"/>
        <v>0</v>
      </c>
      <c r="AD93" s="36"/>
      <c r="AE93" s="36"/>
      <c r="AF93" s="31">
        <f t="shared" si="44"/>
        <v>0</v>
      </c>
      <c r="AG93" s="36"/>
      <c r="AH93" s="36"/>
      <c r="AI93" s="31">
        <f t="shared" si="45"/>
        <v>0</v>
      </c>
      <c r="AJ93" s="36"/>
      <c r="AK93" s="36"/>
      <c r="AL93" s="31">
        <f t="shared" si="46"/>
        <v>0</v>
      </c>
      <c r="AM93" s="36"/>
      <c r="AN93" s="36"/>
      <c r="AO93" s="31">
        <f t="shared" si="47"/>
        <v>0</v>
      </c>
      <c r="AP93" s="199">
        <f t="shared" si="48"/>
        <v>0</v>
      </c>
      <c r="AQ93" s="36"/>
      <c r="AR93" s="36"/>
      <c r="AS93" s="31">
        <f t="shared" si="49"/>
        <v>0</v>
      </c>
      <c r="AT93" s="36"/>
      <c r="AU93" s="36"/>
      <c r="AV93" s="31">
        <f t="shared" si="50"/>
        <v>0</v>
      </c>
      <c r="AW93" s="36"/>
      <c r="AX93" s="36"/>
      <c r="AY93" s="31">
        <f t="shared" si="51"/>
        <v>0</v>
      </c>
      <c r="AZ93" s="36"/>
      <c r="BA93" s="36"/>
      <c r="BB93" s="31">
        <f t="shared" si="52"/>
        <v>0</v>
      </c>
      <c r="BC93" s="36"/>
      <c r="BD93" s="36"/>
      <c r="BE93" s="31">
        <f t="shared" si="53"/>
        <v>0</v>
      </c>
      <c r="BF93" s="200">
        <f t="shared" si="54"/>
        <v>0</v>
      </c>
      <c r="BG93" s="83"/>
      <c r="BH93" s="83"/>
      <c r="BI93" s="15">
        <f t="shared" si="55"/>
        <v>0</v>
      </c>
      <c r="BJ93" s="83"/>
      <c r="BK93" s="83"/>
      <c r="BL93" s="15">
        <f t="shared" si="56"/>
        <v>0</v>
      </c>
      <c r="BM93" s="83"/>
      <c r="BN93" s="83"/>
      <c r="BO93" s="15">
        <f t="shared" si="57"/>
        <v>0</v>
      </c>
      <c r="BP93" s="83"/>
      <c r="BQ93" s="83"/>
      <c r="BR93" s="15">
        <f t="shared" si="58"/>
        <v>0</v>
      </c>
      <c r="BS93" s="83"/>
      <c r="BT93" s="83"/>
      <c r="BU93" s="15">
        <f t="shared" si="59"/>
        <v>0</v>
      </c>
      <c r="BV93" s="200">
        <f t="shared" si="60"/>
        <v>0</v>
      </c>
      <c r="BW93" s="30"/>
      <c r="BX93" s="30"/>
      <c r="BY93" s="30"/>
      <c r="BZ93" s="30"/>
      <c r="CA93" s="30"/>
      <c r="CB93" s="30"/>
      <c r="CC93" s="30"/>
      <c r="CD93" s="30"/>
      <c r="CE93" s="30"/>
      <c r="CF93" s="30"/>
      <c r="CG93" s="30"/>
      <c r="CH93" s="30"/>
      <c r="CI93" s="30"/>
      <c r="CJ93" s="30"/>
      <c r="CK93" s="30"/>
      <c r="CL93" s="30"/>
      <c r="CM93" s="30"/>
      <c r="CN93" s="30"/>
      <c r="CO93" s="30"/>
      <c r="CP93" s="30"/>
      <c r="CQ93" s="15">
        <f t="shared" si="61"/>
        <v>0</v>
      </c>
      <c r="CR93" s="200">
        <f t="shared" si="62"/>
        <v>0</v>
      </c>
      <c r="CS93" s="84"/>
      <c r="CT93" s="85" t="str">
        <f t="shared" si="63"/>
        <v/>
      </c>
      <c r="CU93" s="86" t="str">
        <f t="shared" si="36"/>
        <v/>
      </c>
      <c r="CV93" s="86" t="str">
        <f t="shared" si="64"/>
        <v/>
      </c>
      <c r="CW93" s="198">
        <f t="shared" si="65"/>
        <v>0</v>
      </c>
      <c r="CX93" s="44" t="str">
        <f>IF(ISBLANK('ÁREA MEJORA COMPETENCIAL'!S93),"",IF(CV93="","",SUM(CW93,-CV93)))</f>
        <v/>
      </c>
      <c r="CY93" s="180" t="str">
        <f>IF(ISBLANK('ÁREA MEJORA COMPETENCIAL'!S93),"",IF(CV93="","VER RESULTADOS",(CW93/CV93)))</f>
        <v/>
      </c>
      <c r="CZ93" s="71"/>
    </row>
    <row r="94" spans="1:104" s="59" customFormat="1" ht="18" customHeight="1" x14ac:dyDescent="0.3">
      <c r="A94" s="270"/>
      <c r="B94" s="269"/>
      <c r="C94" s="243"/>
      <c r="D94" s="244"/>
      <c r="E94" s="28"/>
      <c r="F94" s="30"/>
      <c r="G94" s="354"/>
      <c r="H94" s="355"/>
      <c r="I94" s="225"/>
      <c r="J94" s="225"/>
      <c r="K94" s="354"/>
      <c r="L94" s="355"/>
      <c r="M94" s="239"/>
      <c r="N94" s="239"/>
      <c r="O94" s="239"/>
      <c r="P94" s="239"/>
      <c r="Q94" s="239"/>
      <c r="R94" s="245"/>
      <c r="S94" s="246"/>
      <c r="T94" s="132" t="str">
        <f t="shared" si="37"/>
        <v/>
      </c>
      <c r="U94" s="132">
        <f t="shared" si="38"/>
        <v>0</v>
      </c>
      <c r="V94" s="133" t="str">
        <f t="shared" si="39"/>
        <v/>
      </c>
      <c r="W94" s="133" t="str">
        <f t="shared" si="40"/>
        <v/>
      </c>
      <c r="X94" s="132">
        <f t="shared" si="41"/>
        <v>0</v>
      </c>
      <c r="Y94" s="133" t="str">
        <f t="shared" si="42"/>
        <v/>
      </c>
      <c r="Z94" s="82"/>
      <c r="AA94" s="36"/>
      <c r="AB94" s="36"/>
      <c r="AC94" s="31">
        <f t="shared" si="43"/>
        <v>0</v>
      </c>
      <c r="AD94" s="36"/>
      <c r="AE94" s="36"/>
      <c r="AF94" s="31">
        <f t="shared" si="44"/>
        <v>0</v>
      </c>
      <c r="AG94" s="36"/>
      <c r="AH94" s="36"/>
      <c r="AI94" s="31">
        <f t="shared" si="45"/>
        <v>0</v>
      </c>
      <c r="AJ94" s="36"/>
      <c r="AK94" s="36"/>
      <c r="AL94" s="31">
        <f t="shared" si="46"/>
        <v>0</v>
      </c>
      <c r="AM94" s="36"/>
      <c r="AN94" s="36"/>
      <c r="AO94" s="31">
        <f t="shared" si="47"/>
        <v>0</v>
      </c>
      <c r="AP94" s="199">
        <f t="shared" si="48"/>
        <v>0</v>
      </c>
      <c r="AQ94" s="36"/>
      <c r="AR94" s="36"/>
      <c r="AS94" s="31">
        <f t="shared" si="49"/>
        <v>0</v>
      </c>
      <c r="AT94" s="36"/>
      <c r="AU94" s="36"/>
      <c r="AV94" s="31">
        <f t="shared" si="50"/>
        <v>0</v>
      </c>
      <c r="AW94" s="36"/>
      <c r="AX94" s="36"/>
      <c r="AY94" s="31">
        <f t="shared" si="51"/>
        <v>0</v>
      </c>
      <c r="AZ94" s="36"/>
      <c r="BA94" s="36"/>
      <c r="BB94" s="31">
        <f t="shared" si="52"/>
        <v>0</v>
      </c>
      <c r="BC94" s="36"/>
      <c r="BD94" s="36"/>
      <c r="BE94" s="31">
        <f t="shared" si="53"/>
        <v>0</v>
      </c>
      <c r="BF94" s="200">
        <f t="shared" si="54"/>
        <v>0</v>
      </c>
      <c r="BG94" s="83"/>
      <c r="BH94" s="83"/>
      <c r="BI94" s="15">
        <f t="shared" si="55"/>
        <v>0</v>
      </c>
      <c r="BJ94" s="83"/>
      <c r="BK94" s="83"/>
      <c r="BL94" s="15">
        <f t="shared" si="56"/>
        <v>0</v>
      </c>
      <c r="BM94" s="83"/>
      <c r="BN94" s="83"/>
      <c r="BO94" s="15">
        <f t="shared" si="57"/>
        <v>0</v>
      </c>
      <c r="BP94" s="83"/>
      <c r="BQ94" s="83"/>
      <c r="BR94" s="15">
        <f t="shared" si="58"/>
        <v>0</v>
      </c>
      <c r="BS94" s="83"/>
      <c r="BT94" s="83"/>
      <c r="BU94" s="15">
        <f t="shared" si="59"/>
        <v>0</v>
      </c>
      <c r="BV94" s="200">
        <f t="shared" si="60"/>
        <v>0</v>
      </c>
      <c r="BW94" s="30"/>
      <c r="BX94" s="30"/>
      <c r="BY94" s="30"/>
      <c r="BZ94" s="30"/>
      <c r="CA94" s="30"/>
      <c r="CB94" s="30"/>
      <c r="CC94" s="30"/>
      <c r="CD94" s="30"/>
      <c r="CE94" s="30"/>
      <c r="CF94" s="30"/>
      <c r="CG94" s="30"/>
      <c r="CH94" s="30"/>
      <c r="CI94" s="30"/>
      <c r="CJ94" s="30"/>
      <c r="CK94" s="30"/>
      <c r="CL94" s="30"/>
      <c r="CM94" s="30"/>
      <c r="CN94" s="30"/>
      <c r="CO94" s="30"/>
      <c r="CP94" s="30"/>
      <c r="CQ94" s="15">
        <f t="shared" si="61"/>
        <v>0</v>
      </c>
      <c r="CR94" s="200">
        <f t="shared" si="62"/>
        <v>0</v>
      </c>
      <c r="CS94" s="84"/>
      <c r="CT94" s="85" t="str">
        <f t="shared" si="63"/>
        <v/>
      </c>
      <c r="CU94" s="86" t="str">
        <f t="shared" si="36"/>
        <v/>
      </c>
      <c r="CV94" s="86" t="str">
        <f t="shared" si="64"/>
        <v/>
      </c>
      <c r="CW94" s="198">
        <f t="shared" si="65"/>
        <v>0</v>
      </c>
      <c r="CX94" s="44" t="str">
        <f>IF(ISBLANK('ÁREA MEJORA COMPETENCIAL'!S94),"",IF(CV94="","",SUM(CW94,-CV94)))</f>
        <v/>
      </c>
      <c r="CY94" s="180" t="str">
        <f>IF(ISBLANK('ÁREA MEJORA COMPETENCIAL'!S94),"",IF(CV94="","VER RESULTADOS",(CW94/CV94)))</f>
        <v/>
      </c>
      <c r="CZ94" s="71"/>
    </row>
    <row r="95" spans="1:104" s="59" customFormat="1" ht="18" customHeight="1" x14ac:dyDescent="0.3">
      <c r="A95" s="270"/>
      <c r="B95" s="269"/>
      <c r="C95" s="243"/>
      <c r="D95" s="244"/>
      <c r="E95" s="28"/>
      <c r="F95" s="30"/>
      <c r="G95" s="354"/>
      <c r="H95" s="355"/>
      <c r="I95" s="225"/>
      <c r="J95" s="225"/>
      <c r="K95" s="354"/>
      <c r="L95" s="355"/>
      <c r="M95" s="239"/>
      <c r="N95" s="239"/>
      <c r="O95" s="239"/>
      <c r="P95" s="239"/>
      <c r="Q95" s="239"/>
      <c r="R95" s="245"/>
      <c r="S95" s="246"/>
      <c r="T95" s="132" t="str">
        <f t="shared" si="37"/>
        <v/>
      </c>
      <c r="U95" s="132">
        <f t="shared" si="38"/>
        <v>0</v>
      </c>
      <c r="V95" s="133" t="str">
        <f t="shared" si="39"/>
        <v/>
      </c>
      <c r="W95" s="133" t="str">
        <f t="shared" si="40"/>
        <v/>
      </c>
      <c r="X95" s="132">
        <f t="shared" si="41"/>
        <v>0</v>
      </c>
      <c r="Y95" s="133" t="str">
        <f t="shared" si="42"/>
        <v/>
      </c>
      <c r="Z95" s="82"/>
      <c r="AA95" s="36"/>
      <c r="AB95" s="36"/>
      <c r="AC95" s="31">
        <f t="shared" si="43"/>
        <v>0</v>
      </c>
      <c r="AD95" s="36"/>
      <c r="AE95" s="36"/>
      <c r="AF95" s="31">
        <f t="shared" si="44"/>
        <v>0</v>
      </c>
      <c r="AG95" s="36"/>
      <c r="AH95" s="36"/>
      <c r="AI95" s="31">
        <f t="shared" si="45"/>
        <v>0</v>
      </c>
      <c r="AJ95" s="36"/>
      <c r="AK95" s="36"/>
      <c r="AL95" s="31">
        <f t="shared" si="46"/>
        <v>0</v>
      </c>
      <c r="AM95" s="36"/>
      <c r="AN95" s="36"/>
      <c r="AO95" s="31">
        <f t="shared" si="47"/>
        <v>0</v>
      </c>
      <c r="AP95" s="199">
        <f t="shared" si="48"/>
        <v>0</v>
      </c>
      <c r="AQ95" s="36"/>
      <c r="AR95" s="36"/>
      <c r="AS95" s="31">
        <f t="shared" si="49"/>
        <v>0</v>
      </c>
      <c r="AT95" s="36"/>
      <c r="AU95" s="36"/>
      <c r="AV95" s="31">
        <f t="shared" si="50"/>
        <v>0</v>
      </c>
      <c r="AW95" s="36"/>
      <c r="AX95" s="36"/>
      <c r="AY95" s="31">
        <f t="shared" si="51"/>
        <v>0</v>
      </c>
      <c r="AZ95" s="36"/>
      <c r="BA95" s="36"/>
      <c r="BB95" s="31">
        <f t="shared" si="52"/>
        <v>0</v>
      </c>
      <c r="BC95" s="36"/>
      <c r="BD95" s="36"/>
      <c r="BE95" s="31">
        <f t="shared" si="53"/>
        <v>0</v>
      </c>
      <c r="BF95" s="200">
        <f t="shared" si="54"/>
        <v>0</v>
      </c>
      <c r="BG95" s="83"/>
      <c r="BH95" s="83"/>
      <c r="BI95" s="15">
        <f t="shared" si="55"/>
        <v>0</v>
      </c>
      <c r="BJ95" s="83"/>
      <c r="BK95" s="83"/>
      <c r="BL95" s="15">
        <f t="shared" si="56"/>
        <v>0</v>
      </c>
      <c r="BM95" s="83"/>
      <c r="BN95" s="83"/>
      <c r="BO95" s="15">
        <f t="shared" si="57"/>
        <v>0</v>
      </c>
      <c r="BP95" s="83"/>
      <c r="BQ95" s="83"/>
      <c r="BR95" s="15">
        <f t="shared" si="58"/>
        <v>0</v>
      </c>
      <c r="BS95" s="83"/>
      <c r="BT95" s="83"/>
      <c r="BU95" s="15">
        <f t="shared" si="59"/>
        <v>0</v>
      </c>
      <c r="BV95" s="200">
        <f t="shared" si="60"/>
        <v>0</v>
      </c>
      <c r="BW95" s="30"/>
      <c r="BX95" s="30"/>
      <c r="BY95" s="30"/>
      <c r="BZ95" s="30"/>
      <c r="CA95" s="30"/>
      <c r="CB95" s="30"/>
      <c r="CC95" s="30"/>
      <c r="CD95" s="30"/>
      <c r="CE95" s="30"/>
      <c r="CF95" s="30"/>
      <c r="CG95" s="30"/>
      <c r="CH95" s="30"/>
      <c r="CI95" s="30"/>
      <c r="CJ95" s="30"/>
      <c r="CK95" s="30"/>
      <c r="CL95" s="30"/>
      <c r="CM95" s="30"/>
      <c r="CN95" s="30"/>
      <c r="CO95" s="30"/>
      <c r="CP95" s="30"/>
      <c r="CQ95" s="15">
        <f t="shared" si="61"/>
        <v>0</v>
      </c>
      <c r="CR95" s="200">
        <f t="shared" si="62"/>
        <v>0</v>
      </c>
      <c r="CS95" s="84"/>
      <c r="CT95" s="85" t="str">
        <f t="shared" si="63"/>
        <v/>
      </c>
      <c r="CU95" s="86" t="str">
        <f t="shared" si="36"/>
        <v/>
      </c>
      <c r="CV95" s="86" t="str">
        <f t="shared" si="64"/>
        <v/>
      </c>
      <c r="CW95" s="198">
        <f t="shared" si="65"/>
        <v>0</v>
      </c>
      <c r="CX95" s="44" t="str">
        <f>IF(ISBLANK('ÁREA MEJORA COMPETENCIAL'!S95),"",IF(CV95="","",SUM(CW95,-CV95)))</f>
        <v/>
      </c>
      <c r="CY95" s="180" t="str">
        <f>IF(ISBLANK('ÁREA MEJORA COMPETENCIAL'!S95),"",IF(CV95="","VER RESULTADOS",(CW95/CV95)))</f>
        <v/>
      </c>
      <c r="CZ95" s="71"/>
    </row>
    <row r="96" spans="1:104" s="59" customFormat="1" ht="18" customHeight="1" x14ac:dyDescent="0.3">
      <c r="A96" s="270"/>
      <c r="B96" s="269"/>
      <c r="C96" s="243"/>
      <c r="D96" s="244"/>
      <c r="E96" s="28"/>
      <c r="F96" s="30"/>
      <c r="G96" s="354"/>
      <c r="H96" s="355"/>
      <c r="I96" s="225"/>
      <c r="J96" s="225"/>
      <c r="K96" s="354"/>
      <c r="L96" s="355"/>
      <c r="M96" s="239"/>
      <c r="N96" s="239"/>
      <c r="O96" s="239"/>
      <c r="P96" s="239"/>
      <c r="Q96" s="239"/>
      <c r="R96" s="245"/>
      <c r="S96" s="246"/>
      <c r="T96" s="132" t="str">
        <f t="shared" si="37"/>
        <v/>
      </c>
      <c r="U96" s="132">
        <f t="shared" si="38"/>
        <v>0</v>
      </c>
      <c r="V96" s="133" t="str">
        <f t="shared" si="39"/>
        <v/>
      </c>
      <c r="W96" s="133" t="str">
        <f t="shared" si="40"/>
        <v/>
      </c>
      <c r="X96" s="132">
        <f t="shared" si="41"/>
        <v>0</v>
      </c>
      <c r="Y96" s="133" t="str">
        <f t="shared" si="42"/>
        <v/>
      </c>
      <c r="Z96" s="82"/>
      <c r="AA96" s="36"/>
      <c r="AB96" s="36"/>
      <c r="AC96" s="31">
        <f t="shared" si="43"/>
        <v>0</v>
      </c>
      <c r="AD96" s="36"/>
      <c r="AE96" s="36"/>
      <c r="AF96" s="31">
        <f t="shared" si="44"/>
        <v>0</v>
      </c>
      <c r="AG96" s="36"/>
      <c r="AH96" s="36"/>
      <c r="AI96" s="31">
        <f t="shared" si="45"/>
        <v>0</v>
      </c>
      <c r="AJ96" s="36"/>
      <c r="AK96" s="36"/>
      <c r="AL96" s="31">
        <f t="shared" si="46"/>
        <v>0</v>
      </c>
      <c r="AM96" s="36"/>
      <c r="AN96" s="36"/>
      <c r="AO96" s="31">
        <f t="shared" si="47"/>
        <v>0</v>
      </c>
      <c r="AP96" s="199">
        <f t="shared" si="48"/>
        <v>0</v>
      </c>
      <c r="AQ96" s="36"/>
      <c r="AR96" s="36"/>
      <c r="AS96" s="31">
        <f t="shared" si="49"/>
        <v>0</v>
      </c>
      <c r="AT96" s="36"/>
      <c r="AU96" s="36"/>
      <c r="AV96" s="31">
        <f t="shared" si="50"/>
        <v>0</v>
      </c>
      <c r="AW96" s="36"/>
      <c r="AX96" s="36"/>
      <c r="AY96" s="31">
        <f t="shared" si="51"/>
        <v>0</v>
      </c>
      <c r="AZ96" s="36"/>
      <c r="BA96" s="36"/>
      <c r="BB96" s="31">
        <f t="shared" si="52"/>
        <v>0</v>
      </c>
      <c r="BC96" s="36"/>
      <c r="BD96" s="36"/>
      <c r="BE96" s="31">
        <f t="shared" si="53"/>
        <v>0</v>
      </c>
      <c r="BF96" s="200">
        <f t="shared" si="54"/>
        <v>0</v>
      </c>
      <c r="BG96" s="83"/>
      <c r="BH96" s="83"/>
      <c r="BI96" s="15">
        <f t="shared" si="55"/>
        <v>0</v>
      </c>
      <c r="BJ96" s="83"/>
      <c r="BK96" s="83"/>
      <c r="BL96" s="15">
        <f t="shared" si="56"/>
        <v>0</v>
      </c>
      <c r="BM96" s="83"/>
      <c r="BN96" s="83"/>
      <c r="BO96" s="15">
        <f t="shared" si="57"/>
        <v>0</v>
      </c>
      <c r="BP96" s="83"/>
      <c r="BQ96" s="83"/>
      <c r="BR96" s="15">
        <f t="shared" si="58"/>
        <v>0</v>
      </c>
      <c r="BS96" s="83"/>
      <c r="BT96" s="83"/>
      <c r="BU96" s="15">
        <f t="shared" si="59"/>
        <v>0</v>
      </c>
      <c r="BV96" s="200">
        <f t="shared" si="60"/>
        <v>0</v>
      </c>
      <c r="BW96" s="30"/>
      <c r="BX96" s="30"/>
      <c r="BY96" s="30"/>
      <c r="BZ96" s="30"/>
      <c r="CA96" s="30"/>
      <c r="CB96" s="30"/>
      <c r="CC96" s="30"/>
      <c r="CD96" s="30"/>
      <c r="CE96" s="30"/>
      <c r="CF96" s="30"/>
      <c r="CG96" s="30"/>
      <c r="CH96" s="30"/>
      <c r="CI96" s="30"/>
      <c r="CJ96" s="30"/>
      <c r="CK96" s="30"/>
      <c r="CL96" s="30"/>
      <c r="CM96" s="30"/>
      <c r="CN96" s="30"/>
      <c r="CO96" s="30"/>
      <c r="CP96" s="30"/>
      <c r="CQ96" s="15">
        <f t="shared" si="61"/>
        <v>0</v>
      </c>
      <c r="CR96" s="200">
        <f t="shared" si="62"/>
        <v>0</v>
      </c>
      <c r="CS96" s="84"/>
      <c r="CT96" s="85" t="str">
        <f t="shared" si="63"/>
        <v/>
      </c>
      <c r="CU96" s="86" t="str">
        <f t="shared" si="36"/>
        <v/>
      </c>
      <c r="CV96" s="86" t="str">
        <f t="shared" si="64"/>
        <v/>
      </c>
      <c r="CW96" s="198">
        <f t="shared" si="65"/>
        <v>0</v>
      </c>
      <c r="CX96" s="44" t="str">
        <f>IF(ISBLANK('ÁREA MEJORA COMPETENCIAL'!S96),"",IF(CV96="","",SUM(CW96,-CV96)))</f>
        <v/>
      </c>
      <c r="CY96" s="180" t="str">
        <f>IF(ISBLANK('ÁREA MEJORA COMPETENCIAL'!S96),"",IF(CV96="","VER RESULTADOS",(CW96/CV96)))</f>
        <v/>
      </c>
      <c r="CZ96" s="71"/>
    </row>
    <row r="97" spans="1:104" s="59" customFormat="1" ht="18" customHeight="1" x14ac:dyDescent="0.3">
      <c r="A97" s="270"/>
      <c r="B97" s="269"/>
      <c r="C97" s="243"/>
      <c r="D97" s="244"/>
      <c r="E97" s="28"/>
      <c r="F97" s="30"/>
      <c r="G97" s="354"/>
      <c r="H97" s="355"/>
      <c r="I97" s="225"/>
      <c r="J97" s="225"/>
      <c r="K97" s="354"/>
      <c r="L97" s="355"/>
      <c r="M97" s="239"/>
      <c r="N97" s="239"/>
      <c r="O97" s="239"/>
      <c r="P97" s="239"/>
      <c r="Q97" s="239"/>
      <c r="R97" s="245"/>
      <c r="S97" s="246"/>
      <c r="T97" s="132" t="str">
        <f t="shared" si="37"/>
        <v/>
      </c>
      <c r="U97" s="132">
        <f t="shared" si="38"/>
        <v>0</v>
      </c>
      <c r="V97" s="133" t="str">
        <f t="shared" si="39"/>
        <v/>
      </c>
      <c r="W97" s="133" t="str">
        <f t="shared" si="40"/>
        <v/>
      </c>
      <c r="X97" s="132">
        <f t="shared" si="41"/>
        <v>0</v>
      </c>
      <c r="Y97" s="133" t="str">
        <f t="shared" si="42"/>
        <v/>
      </c>
      <c r="Z97" s="82"/>
      <c r="AA97" s="36"/>
      <c r="AB97" s="36"/>
      <c r="AC97" s="31">
        <f t="shared" si="43"/>
        <v>0</v>
      </c>
      <c r="AD97" s="36"/>
      <c r="AE97" s="36"/>
      <c r="AF97" s="31">
        <f t="shared" si="44"/>
        <v>0</v>
      </c>
      <c r="AG97" s="36"/>
      <c r="AH97" s="36"/>
      <c r="AI97" s="31">
        <f t="shared" si="45"/>
        <v>0</v>
      </c>
      <c r="AJ97" s="36"/>
      <c r="AK97" s="36"/>
      <c r="AL97" s="31">
        <f t="shared" si="46"/>
        <v>0</v>
      </c>
      <c r="AM97" s="36"/>
      <c r="AN97" s="36"/>
      <c r="AO97" s="31">
        <f t="shared" si="47"/>
        <v>0</v>
      </c>
      <c r="AP97" s="199">
        <f t="shared" si="48"/>
        <v>0</v>
      </c>
      <c r="AQ97" s="36"/>
      <c r="AR97" s="36"/>
      <c r="AS97" s="31">
        <f t="shared" si="49"/>
        <v>0</v>
      </c>
      <c r="AT97" s="36"/>
      <c r="AU97" s="36"/>
      <c r="AV97" s="31">
        <f t="shared" si="50"/>
        <v>0</v>
      </c>
      <c r="AW97" s="36"/>
      <c r="AX97" s="36"/>
      <c r="AY97" s="31">
        <f t="shared" si="51"/>
        <v>0</v>
      </c>
      <c r="AZ97" s="36"/>
      <c r="BA97" s="36"/>
      <c r="BB97" s="31">
        <f t="shared" si="52"/>
        <v>0</v>
      </c>
      <c r="BC97" s="36"/>
      <c r="BD97" s="36"/>
      <c r="BE97" s="31">
        <f t="shared" si="53"/>
        <v>0</v>
      </c>
      <c r="BF97" s="200">
        <f t="shared" si="54"/>
        <v>0</v>
      </c>
      <c r="BG97" s="83"/>
      <c r="BH97" s="83"/>
      <c r="BI97" s="15">
        <f t="shared" si="55"/>
        <v>0</v>
      </c>
      <c r="BJ97" s="83"/>
      <c r="BK97" s="83"/>
      <c r="BL97" s="15">
        <f t="shared" si="56"/>
        <v>0</v>
      </c>
      <c r="BM97" s="83"/>
      <c r="BN97" s="83"/>
      <c r="BO97" s="15">
        <f t="shared" si="57"/>
        <v>0</v>
      </c>
      <c r="BP97" s="83"/>
      <c r="BQ97" s="83"/>
      <c r="BR97" s="15">
        <f t="shared" si="58"/>
        <v>0</v>
      </c>
      <c r="BS97" s="83"/>
      <c r="BT97" s="83"/>
      <c r="BU97" s="15">
        <f t="shared" si="59"/>
        <v>0</v>
      </c>
      <c r="BV97" s="200">
        <f t="shared" si="60"/>
        <v>0</v>
      </c>
      <c r="BW97" s="30"/>
      <c r="BX97" s="30"/>
      <c r="BY97" s="30"/>
      <c r="BZ97" s="30"/>
      <c r="CA97" s="30"/>
      <c r="CB97" s="30"/>
      <c r="CC97" s="30"/>
      <c r="CD97" s="30"/>
      <c r="CE97" s="30"/>
      <c r="CF97" s="30"/>
      <c r="CG97" s="30"/>
      <c r="CH97" s="30"/>
      <c r="CI97" s="30"/>
      <c r="CJ97" s="30"/>
      <c r="CK97" s="30"/>
      <c r="CL97" s="30"/>
      <c r="CM97" s="30"/>
      <c r="CN97" s="30"/>
      <c r="CO97" s="30"/>
      <c r="CP97" s="30"/>
      <c r="CQ97" s="15">
        <f t="shared" si="61"/>
        <v>0</v>
      </c>
      <c r="CR97" s="200">
        <f t="shared" si="62"/>
        <v>0</v>
      </c>
      <c r="CS97" s="84"/>
      <c r="CT97" s="85" t="str">
        <f t="shared" si="63"/>
        <v/>
      </c>
      <c r="CU97" s="86" t="str">
        <f t="shared" si="36"/>
        <v/>
      </c>
      <c r="CV97" s="86" t="str">
        <f t="shared" si="64"/>
        <v/>
      </c>
      <c r="CW97" s="198">
        <f t="shared" si="65"/>
        <v>0</v>
      </c>
      <c r="CX97" s="44" t="str">
        <f>IF(ISBLANK('ÁREA MEJORA COMPETENCIAL'!S97),"",IF(CV97="","",SUM(CW97,-CV97)))</f>
        <v/>
      </c>
      <c r="CY97" s="180" t="str">
        <f>IF(ISBLANK('ÁREA MEJORA COMPETENCIAL'!S97),"",IF(CV97="","VER RESULTADOS",(CW97/CV97)))</f>
        <v/>
      </c>
      <c r="CZ97" s="71"/>
    </row>
    <row r="98" spans="1:104" s="59" customFormat="1" ht="18" customHeight="1" x14ac:dyDescent="0.3">
      <c r="A98" s="270"/>
      <c r="B98" s="269"/>
      <c r="C98" s="243"/>
      <c r="D98" s="244"/>
      <c r="E98" s="28"/>
      <c r="F98" s="30"/>
      <c r="G98" s="354"/>
      <c r="H98" s="355"/>
      <c r="I98" s="225"/>
      <c r="J98" s="225"/>
      <c r="K98" s="354"/>
      <c r="L98" s="355"/>
      <c r="M98" s="239"/>
      <c r="N98" s="239"/>
      <c r="O98" s="239"/>
      <c r="P98" s="239"/>
      <c r="Q98" s="239"/>
      <c r="R98" s="245"/>
      <c r="S98" s="246"/>
      <c r="T98" s="132" t="str">
        <f t="shared" si="37"/>
        <v/>
      </c>
      <c r="U98" s="132">
        <f t="shared" si="38"/>
        <v>0</v>
      </c>
      <c r="V98" s="133" t="str">
        <f t="shared" si="39"/>
        <v/>
      </c>
      <c r="W98" s="133" t="str">
        <f t="shared" si="40"/>
        <v/>
      </c>
      <c r="X98" s="132">
        <f t="shared" si="41"/>
        <v>0</v>
      </c>
      <c r="Y98" s="133" t="str">
        <f t="shared" si="42"/>
        <v/>
      </c>
      <c r="Z98" s="82"/>
      <c r="AA98" s="36"/>
      <c r="AB98" s="36"/>
      <c r="AC98" s="31">
        <f t="shared" si="43"/>
        <v>0</v>
      </c>
      <c r="AD98" s="36"/>
      <c r="AE98" s="36"/>
      <c r="AF98" s="31">
        <f t="shared" si="44"/>
        <v>0</v>
      </c>
      <c r="AG98" s="36"/>
      <c r="AH98" s="36"/>
      <c r="AI98" s="31">
        <f t="shared" si="45"/>
        <v>0</v>
      </c>
      <c r="AJ98" s="36"/>
      <c r="AK98" s="36"/>
      <c r="AL98" s="31">
        <f t="shared" si="46"/>
        <v>0</v>
      </c>
      <c r="AM98" s="36"/>
      <c r="AN98" s="36"/>
      <c r="AO98" s="31">
        <f t="shared" si="47"/>
        <v>0</v>
      </c>
      <c r="AP98" s="199">
        <f t="shared" si="48"/>
        <v>0</v>
      </c>
      <c r="AQ98" s="36"/>
      <c r="AR98" s="36"/>
      <c r="AS98" s="31">
        <f t="shared" si="49"/>
        <v>0</v>
      </c>
      <c r="AT98" s="36"/>
      <c r="AU98" s="36"/>
      <c r="AV98" s="31">
        <f t="shared" si="50"/>
        <v>0</v>
      </c>
      <c r="AW98" s="36"/>
      <c r="AX98" s="36"/>
      <c r="AY98" s="31">
        <f t="shared" si="51"/>
        <v>0</v>
      </c>
      <c r="AZ98" s="36"/>
      <c r="BA98" s="36"/>
      <c r="BB98" s="31">
        <f t="shared" si="52"/>
        <v>0</v>
      </c>
      <c r="BC98" s="36"/>
      <c r="BD98" s="36"/>
      <c r="BE98" s="31">
        <f t="shared" si="53"/>
        <v>0</v>
      </c>
      <c r="BF98" s="200">
        <f t="shared" si="54"/>
        <v>0</v>
      </c>
      <c r="BG98" s="83"/>
      <c r="BH98" s="83"/>
      <c r="BI98" s="15">
        <f t="shared" si="55"/>
        <v>0</v>
      </c>
      <c r="BJ98" s="83"/>
      <c r="BK98" s="83"/>
      <c r="BL98" s="15">
        <f t="shared" si="56"/>
        <v>0</v>
      </c>
      <c r="BM98" s="83"/>
      <c r="BN98" s="83"/>
      <c r="BO98" s="15">
        <f t="shared" si="57"/>
        <v>0</v>
      </c>
      <c r="BP98" s="83"/>
      <c r="BQ98" s="83"/>
      <c r="BR98" s="15">
        <f t="shared" si="58"/>
        <v>0</v>
      </c>
      <c r="BS98" s="83"/>
      <c r="BT98" s="83"/>
      <c r="BU98" s="15">
        <f t="shared" si="59"/>
        <v>0</v>
      </c>
      <c r="BV98" s="200">
        <f t="shared" si="60"/>
        <v>0</v>
      </c>
      <c r="BW98" s="30"/>
      <c r="BX98" s="30"/>
      <c r="BY98" s="30"/>
      <c r="BZ98" s="30"/>
      <c r="CA98" s="30"/>
      <c r="CB98" s="30"/>
      <c r="CC98" s="30"/>
      <c r="CD98" s="30"/>
      <c r="CE98" s="30"/>
      <c r="CF98" s="30"/>
      <c r="CG98" s="30"/>
      <c r="CH98" s="30"/>
      <c r="CI98" s="30"/>
      <c r="CJ98" s="30"/>
      <c r="CK98" s="30"/>
      <c r="CL98" s="30"/>
      <c r="CM98" s="30"/>
      <c r="CN98" s="30"/>
      <c r="CO98" s="30"/>
      <c r="CP98" s="30"/>
      <c r="CQ98" s="15">
        <f t="shared" si="61"/>
        <v>0</v>
      </c>
      <c r="CR98" s="200">
        <f t="shared" si="62"/>
        <v>0</v>
      </c>
      <c r="CS98" s="84"/>
      <c r="CT98" s="85" t="str">
        <f t="shared" si="63"/>
        <v/>
      </c>
      <c r="CU98" s="86" t="str">
        <f t="shared" si="36"/>
        <v/>
      </c>
      <c r="CV98" s="86" t="str">
        <f t="shared" si="64"/>
        <v/>
      </c>
      <c r="CW98" s="198">
        <f t="shared" si="65"/>
        <v>0</v>
      </c>
      <c r="CX98" s="44" t="str">
        <f>IF(ISBLANK('ÁREA MEJORA COMPETENCIAL'!S98),"",IF(CV98="","",SUM(CW98,-CV98)))</f>
        <v/>
      </c>
      <c r="CY98" s="180" t="str">
        <f>IF(ISBLANK('ÁREA MEJORA COMPETENCIAL'!S98),"",IF(CV98="","VER RESULTADOS",(CW98/CV98)))</f>
        <v/>
      </c>
      <c r="CZ98" s="71"/>
    </row>
    <row r="99" spans="1:104" s="59" customFormat="1" ht="18" customHeight="1" x14ac:dyDescent="0.3">
      <c r="A99" s="270"/>
      <c r="B99" s="269"/>
      <c r="C99" s="243"/>
      <c r="D99" s="244"/>
      <c r="E99" s="28"/>
      <c r="F99" s="30"/>
      <c r="G99" s="354"/>
      <c r="H99" s="355"/>
      <c r="I99" s="225"/>
      <c r="J99" s="225"/>
      <c r="K99" s="354"/>
      <c r="L99" s="355"/>
      <c r="M99" s="239"/>
      <c r="N99" s="239"/>
      <c r="O99" s="239"/>
      <c r="P99" s="239"/>
      <c r="Q99" s="239"/>
      <c r="R99" s="245"/>
      <c r="S99" s="246"/>
      <c r="T99" s="132" t="str">
        <f t="shared" si="37"/>
        <v/>
      </c>
      <c r="U99" s="132">
        <f t="shared" si="38"/>
        <v>0</v>
      </c>
      <c r="V99" s="133" t="str">
        <f t="shared" si="39"/>
        <v/>
      </c>
      <c r="W99" s="133" t="str">
        <f t="shared" si="40"/>
        <v/>
      </c>
      <c r="X99" s="132">
        <f t="shared" si="41"/>
        <v>0</v>
      </c>
      <c r="Y99" s="133" t="str">
        <f t="shared" si="42"/>
        <v/>
      </c>
      <c r="Z99" s="82"/>
      <c r="AA99" s="36"/>
      <c r="AB99" s="36"/>
      <c r="AC99" s="31">
        <f t="shared" si="43"/>
        <v>0</v>
      </c>
      <c r="AD99" s="36"/>
      <c r="AE99" s="36"/>
      <c r="AF99" s="31">
        <f t="shared" si="44"/>
        <v>0</v>
      </c>
      <c r="AG99" s="36"/>
      <c r="AH99" s="36"/>
      <c r="AI99" s="31">
        <f t="shared" si="45"/>
        <v>0</v>
      </c>
      <c r="AJ99" s="36"/>
      <c r="AK99" s="36"/>
      <c r="AL99" s="31">
        <f t="shared" si="46"/>
        <v>0</v>
      </c>
      <c r="AM99" s="36"/>
      <c r="AN99" s="36"/>
      <c r="AO99" s="31">
        <f t="shared" si="47"/>
        <v>0</v>
      </c>
      <c r="AP99" s="199">
        <f t="shared" si="48"/>
        <v>0</v>
      </c>
      <c r="AQ99" s="36"/>
      <c r="AR99" s="36"/>
      <c r="AS99" s="31">
        <f t="shared" si="49"/>
        <v>0</v>
      </c>
      <c r="AT99" s="36"/>
      <c r="AU99" s="36"/>
      <c r="AV99" s="31">
        <f t="shared" si="50"/>
        <v>0</v>
      </c>
      <c r="AW99" s="36"/>
      <c r="AX99" s="36"/>
      <c r="AY99" s="31">
        <f t="shared" si="51"/>
        <v>0</v>
      </c>
      <c r="AZ99" s="36"/>
      <c r="BA99" s="36"/>
      <c r="BB99" s="31">
        <f t="shared" si="52"/>
        <v>0</v>
      </c>
      <c r="BC99" s="36"/>
      <c r="BD99" s="36"/>
      <c r="BE99" s="31">
        <f t="shared" si="53"/>
        <v>0</v>
      </c>
      <c r="BF99" s="200">
        <f t="shared" si="54"/>
        <v>0</v>
      </c>
      <c r="BG99" s="83"/>
      <c r="BH99" s="83"/>
      <c r="BI99" s="15">
        <f t="shared" si="55"/>
        <v>0</v>
      </c>
      <c r="BJ99" s="83"/>
      <c r="BK99" s="83"/>
      <c r="BL99" s="15">
        <f t="shared" si="56"/>
        <v>0</v>
      </c>
      <c r="BM99" s="83"/>
      <c r="BN99" s="83"/>
      <c r="BO99" s="15">
        <f t="shared" si="57"/>
        <v>0</v>
      </c>
      <c r="BP99" s="83"/>
      <c r="BQ99" s="83"/>
      <c r="BR99" s="15">
        <f t="shared" si="58"/>
        <v>0</v>
      </c>
      <c r="BS99" s="83"/>
      <c r="BT99" s="83"/>
      <c r="BU99" s="15">
        <f t="shared" si="59"/>
        <v>0</v>
      </c>
      <c r="BV99" s="200">
        <f t="shared" si="60"/>
        <v>0</v>
      </c>
      <c r="BW99" s="30"/>
      <c r="BX99" s="30"/>
      <c r="BY99" s="30"/>
      <c r="BZ99" s="30"/>
      <c r="CA99" s="30"/>
      <c r="CB99" s="30"/>
      <c r="CC99" s="30"/>
      <c r="CD99" s="30"/>
      <c r="CE99" s="30"/>
      <c r="CF99" s="30"/>
      <c r="CG99" s="30"/>
      <c r="CH99" s="30"/>
      <c r="CI99" s="30"/>
      <c r="CJ99" s="30"/>
      <c r="CK99" s="30"/>
      <c r="CL99" s="30"/>
      <c r="CM99" s="30"/>
      <c r="CN99" s="30"/>
      <c r="CO99" s="30"/>
      <c r="CP99" s="30"/>
      <c r="CQ99" s="15">
        <f t="shared" si="61"/>
        <v>0</v>
      </c>
      <c r="CR99" s="200">
        <f t="shared" si="62"/>
        <v>0</v>
      </c>
      <c r="CS99" s="84"/>
      <c r="CT99" s="85" t="str">
        <f t="shared" si="63"/>
        <v/>
      </c>
      <c r="CU99" s="86" t="str">
        <f t="shared" si="36"/>
        <v/>
      </c>
      <c r="CV99" s="86" t="str">
        <f t="shared" si="64"/>
        <v/>
      </c>
      <c r="CW99" s="198">
        <f t="shared" si="65"/>
        <v>0</v>
      </c>
      <c r="CX99" s="44" t="str">
        <f>IF(ISBLANK('ÁREA MEJORA COMPETENCIAL'!S99),"",IF(CV99="","",SUM(CW99,-CV99)))</f>
        <v/>
      </c>
      <c r="CY99" s="180" t="str">
        <f>IF(ISBLANK('ÁREA MEJORA COMPETENCIAL'!S99),"",IF(CV99="","VER RESULTADOS",(CW99/CV99)))</f>
        <v/>
      </c>
      <c r="CZ99" s="71"/>
    </row>
    <row r="100" spans="1:104" s="59" customFormat="1" ht="18" customHeight="1" x14ac:dyDescent="0.3">
      <c r="A100" s="270"/>
      <c r="B100" s="29"/>
      <c r="C100" s="29"/>
      <c r="D100" s="183"/>
      <c r="E100" s="28"/>
      <c r="F100" s="30"/>
      <c r="G100" s="354"/>
      <c r="H100" s="355"/>
      <c r="I100" s="225"/>
      <c r="J100" s="225"/>
      <c r="K100" s="354"/>
      <c r="L100" s="355"/>
      <c r="M100" s="239"/>
      <c r="N100" s="239"/>
      <c r="O100" s="239"/>
      <c r="P100" s="239"/>
      <c r="Q100" s="239"/>
      <c r="R100" s="245"/>
      <c r="S100" s="246"/>
      <c r="T100" s="132" t="str">
        <f t="shared" si="37"/>
        <v/>
      </c>
      <c r="U100" s="132">
        <f t="shared" si="38"/>
        <v>0</v>
      </c>
      <c r="V100" s="133" t="str">
        <f t="shared" si="39"/>
        <v/>
      </c>
      <c r="W100" s="133" t="str">
        <f t="shared" si="40"/>
        <v/>
      </c>
      <c r="X100" s="132">
        <f t="shared" si="41"/>
        <v>0</v>
      </c>
      <c r="Y100" s="133" t="str">
        <f t="shared" si="42"/>
        <v/>
      </c>
      <c r="Z100" s="82"/>
      <c r="AA100" s="36"/>
      <c r="AB100" s="36"/>
      <c r="AC100" s="31">
        <f t="shared" si="43"/>
        <v>0</v>
      </c>
      <c r="AD100" s="36"/>
      <c r="AE100" s="36"/>
      <c r="AF100" s="31">
        <f t="shared" si="44"/>
        <v>0</v>
      </c>
      <c r="AG100" s="36"/>
      <c r="AH100" s="36"/>
      <c r="AI100" s="31">
        <f t="shared" si="45"/>
        <v>0</v>
      </c>
      <c r="AJ100" s="36"/>
      <c r="AK100" s="36"/>
      <c r="AL100" s="31">
        <f t="shared" si="46"/>
        <v>0</v>
      </c>
      <c r="AM100" s="36"/>
      <c r="AN100" s="36"/>
      <c r="AO100" s="31">
        <f t="shared" si="47"/>
        <v>0</v>
      </c>
      <c r="AP100" s="199">
        <f t="shared" si="48"/>
        <v>0</v>
      </c>
      <c r="AQ100" s="36"/>
      <c r="AR100" s="36"/>
      <c r="AS100" s="31">
        <f t="shared" si="49"/>
        <v>0</v>
      </c>
      <c r="AT100" s="36"/>
      <c r="AU100" s="36"/>
      <c r="AV100" s="31">
        <f t="shared" si="50"/>
        <v>0</v>
      </c>
      <c r="AW100" s="36"/>
      <c r="AX100" s="36"/>
      <c r="AY100" s="31">
        <f t="shared" si="51"/>
        <v>0</v>
      </c>
      <c r="AZ100" s="36"/>
      <c r="BA100" s="36"/>
      <c r="BB100" s="31">
        <f t="shared" si="52"/>
        <v>0</v>
      </c>
      <c r="BC100" s="36"/>
      <c r="BD100" s="36"/>
      <c r="BE100" s="31">
        <f t="shared" si="53"/>
        <v>0</v>
      </c>
      <c r="BF100" s="200">
        <f t="shared" si="54"/>
        <v>0</v>
      </c>
      <c r="BG100" s="83"/>
      <c r="BH100" s="83"/>
      <c r="BI100" s="15">
        <f t="shared" si="55"/>
        <v>0</v>
      </c>
      <c r="BJ100" s="83"/>
      <c r="BK100" s="83"/>
      <c r="BL100" s="15">
        <f t="shared" si="56"/>
        <v>0</v>
      </c>
      <c r="BM100" s="83"/>
      <c r="BN100" s="83"/>
      <c r="BO100" s="15">
        <f t="shared" si="57"/>
        <v>0</v>
      </c>
      <c r="BP100" s="83"/>
      <c r="BQ100" s="83"/>
      <c r="BR100" s="15">
        <f t="shared" si="58"/>
        <v>0</v>
      </c>
      <c r="BS100" s="83"/>
      <c r="BT100" s="83"/>
      <c r="BU100" s="15">
        <f t="shared" si="59"/>
        <v>0</v>
      </c>
      <c r="BV100" s="200">
        <f t="shared" si="60"/>
        <v>0</v>
      </c>
      <c r="BW100" s="30"/>
      <c r="BX100" s="30"/>
      <c r="BY100" s="30"/>
      <c r="BZ100" s="30"/>
      <c r="CA100" s="30"/>
      <c r="CB100" s="30"/>
      <c r="CC100" s="30"/>
      <c r="CD100" s="30"/>
      <c r="CE100" s="30"/>
      <c r="CF100" s="30"/>
      <c r="CG100" s="30"/>
      <c r="CH100" s="30"/>
      <c r="CI100" s="30"/>
      <c r="CJ100" s="30"/>
      <c r="CK100" s="30"/>
      <c r="CL100" s="30"/>
      <c r="CM100" s="30"/>
      <c r="CN100" s="30"/>
      <c r="CO100" s="30"/>
      <c r="CP100" s="30"/>
      <c r="CQ100" s="15">
        <f t="shared" si="61"/>
        <v>0</v>
      </c>
      <c r="CR100" s="200">
        <f t="shared" si="62"/>
        <v>0</v>
      </c>
      <c r="CS100" s="84"/>
      <c r="CT100" s="85" t="str">
        <f t="shared" si="63"/>
        <v/>
      </c>
      <c r="CU100" s="86" t="str">
        <f t="shared" si="36"/>
        <v/>
      </c>
      <c r="CV100" s="86" t="str">
        <f t="shared" si="64"/>
        <v/>
      </c>
      <c r="CW100" s="198">
        <f t="shared" si="65"/>
        <v>0</v>
      </c>
      <c r="CX100" s="44" t="str">
        <f>IF(ISBLANK('ÁREA MEJORA COMPETENCIAL'!S100),"",IF(CV100="","",SUM(CW100,-CV100)))</f>
        <v/>
      </c>
      <c r="CY100" s="180" t="str">
        <f>IF(ISBLANK('ÁREA MEJORA COMPETENCIAL'!S100),"",IF(CV100="","VER RESULTADOS",(CW100/CV100)))</f>
        <v/>
      </c>
      <c r="CZ100" s="71"/>
    </row>
    <row r="101" spans="1:104" s="59" customFormat="1" ht="18" customHeight="1" x14ac:dyDescent="0.3">
      <c r="A101" s="270"/>
      <c r="B101" s="29"/>
      <c r="C101" s="29"/>
      <c r="D101" s="183"/>
      <c r="E101" s="28"/>
      <c r="F101" s="30"/>
      <c r="G101" s="354"/>
      <c r="H101" s="355"/>
      <c r="I101" s="225"/>
      <c r="J101" s="225"/>
      <c r="K101" s="354"/>
      <c r="L101" s="355"/>
      <c r="M101" s="239"/>
      <c r="N101" s="239"/>
      <c r="O101" s="239"/>
      <c r="P101" s="239"/>
      <c r="Q101" s="239"/>
      <c r="R101" s="245"/>
      <c r="S101" s="246"/>
      <c r="T101" s="132" t="str">
        <f t="shared" si="37"/>
        <v/>
      </c>
      <c r="U101" s="132">
        <f t="shared" si="38"/>
        <v>0</v>
      </c>
      <c r="V101" s="133" t="str">
        <f t="shared" si="39"/>
        <v/>
      </c>
      <c r="W101" s="133" t="str">
        <f t="shared" si="40"/>
        <v/>
      </c>
      <c r="X101" s="132">
        <f t="shared" si="41"/>
        <v>0</v>
      </c>
      <c r="Y101" s="133" t="str">
        <f t="shared" si="42"/>
        <v/>
      </c>
      <c r="Z101" s="82"/>
      <c r="AA101" s="36"/>
      <c r="AB101" s="36"/>
      <c r="AC101" s="31">
        <f t="shared" si="43"/>
        <v>0</v>
      </c>
      <c r="AD101" s="36"/>
      <c r="AE101" s="36"/>
      <c r="AF101" s="31">
        <f t="shared" si="44"/>
        <v>0</v>
      </c>
      <c r="AG101" s="36"/>
      <c r="AH101" s="36"/>
      <c r="AI101" s="31">
        <f t="shared" si="45"/>
        <v>0</v>
      </c>
      <c r="AJ101" s="36"/>
      <c r="AK101" s="36"/>
      <c r="AL101" s="31">
        <f t="shared" si="46"/>
        <v>0</v>
      </c>
      <c r="AM101" s="36"/>
      <c r="AN101" s="36"/>
      <c r="AO101" s="31">
        <f t="shared" si="47"/>
        <v>0</v>
      </c>
      <c r="AP101" s="199">
        <f t="shared" si="48"/>
        <v>0</v>
      </c>
      <c r="AQ101" s="36"/>
      <c r="AR101" s="36"/>
      <c r="AS101" s="31">
        <f t="shared" si="49"/>
        <v>0</v>
      </c>
      <c r="AT101" s="36"/>
      <c r="AU101" s="36"/>
      <c r="AV101" s="31">
        <f t="shared" si="50"/>
        <v>0</v>
      </c>
      <c r="AW101" s="36"/>
      <c r="AX101" s="36"/>
      <c r="AY101" s="31">
        <f t="shared" si="51"/>
        <v>0</v>
      </c>
      <c r="AZ101" s="36"/>
      <c r="BA101" s="36"/>
      <c r="BB101" s="31">
        <f t="shared" si="52"/>
        <v>0</v>
      </c>
      <c r="BC101" s="36"/>
      <c r="BD101" s="36"/>
      <c r="BE101" s="31">
        <f t="shared" si="53"/>
        <v>0</v>
      </c>
      <c r="BF101" s="200">
        <f t="shared" si="54"/>
        <v>0</v>
      </c>
      <c r="BG101" s="83"/>
      <c r="BH101" s="83"/>
      <c r="BI101" s="15">
        <f t="shared" si="55"/>
        <v>0</v>
      </c>
      <c r="BJ101" s="83"/>
      <c r="BK101" s="83"/>
      <c r="BL101" s="15">
        <f t="shared" si="56"/>
        <v>0</v>
      </c>
      <c r="BM101" s="83"/>
      <c r="BN101" s="83"/>
      <c r="BO101" s="15">
        <f t="shared" si="57"/>
        <v>0</v>
      </c>
      <c r="BP101" s="83"/>
      <c r="BQ101" s="83"/>
      <c r="BR101" s="15">
        <f t="shared" si="58"/>
        <v>0</v>
      </c>
      <c r="BS101" s="83"/>
      <c r="BT101" s="83"/>
      <c r="BU101" s="15">
        <f t="shared" si="59"/>
        <v>0</v>
      </c>
      <c r="BV101" s="200">
        <f t="shared" si="60"/>
        <v>0</v>
      </c>
      <c r="BW101" s="30"/>
      <c r="BX101" s="30"/>
      <c r="BY101" s="30"/>
      <c r="BZ101" s="30"/>
      <c r="CA101" s="30"/>
      <c r="CB101" s="30"/>
      <c r="CC101" s="30"/>
      <c r="CD101" s="30"/>
      <c r="CE101" s="30"/>
      <c r="CF101" s="30"/>
      <c r="CG101" s="30"/>
      <c r="CH101" s="30"/>
      <c r="CI101" s="30"/>
      <c r="CJ101" s="30"/>
      <c r="CK101" s="30"/>
      <c r="CL101" s="30"/>
      <c r="CM101" s="30"/>
      <c r="CN101" s="30"/>
      <c r="CO101" s="30"/>
      <c r="CP101" s="30"/>
      <c r="CQ101" s="15">
        <f t="shared" si="61"/>
        <v>0</v>
      </c>
      <c r="CR101" s="200">
        <f t="shared" si="62"/>
        <v>0</v>
      </c>
      <c r="CS101" s="84"/>
      <c r="CT101" s="85" t="str">
        <f t="shared" si="63"/>
        <v/>
      </c>
      <c r="CU101" s="86" t="str">
        <f t="shared" si="36"/>
        <v/>
      </c>
      <c r="CV101" s="86" t="str">
        <f t="shared" si="64"/>
        <v/>
      </c>
      <c r="CW101" s="198">
        <f t="shared" si="65"/>
        <v>0</v>
      </c>
      <c r="CX101" s="44" t="str">
        <f>IF(ISBLANK('ÁREA MEJORA COMPETENCIAL'!S101),"",IF(CV101="","",SUM(CW101,-CV101)))</f>
        <v/>
      </c>
      <c r="CY101" s="180" t="str">
        <f>IF(ISBLANK('ÁREA MEJORA COMPETENCIAL'!S101),"",IF(CV101="","VER RESULTADOS",(CW101/CV101)))</f>
        <v/>
      </c>
      <c r="CZ101" s="71"/>
    </row>
    <row r="102" spans="1:104" s="59" customFormat="1" ht="18" customHeight="1" x14ac:dyDescent="0.3">
      <c r="A102" s="270"/>
      <c r="B102" s="29"/>
      <c r="C102" s="29"/>
      <c r="D102" s="183"/>
      <c r="E102" s="28"/>
      <c r="F102" s="30"/>
      <c r="G102" s="354"/>
      <c r="H102" s="355"/>
      <c r="I102" s="225"/>
      <c r="J102" s="225"/>
      <c r="K102" s="354"/>
      <c r="L102" s="355"/>
      <c r="M102" s="239"/>
      <c r="N102" s="239"/>
      <c r="O102" s="239"/>
      <c r="P102" s="239"/>
      <c r="Q102" s="239"/>
      <c r="R102" s="245"/>
      <c r="S102" s="246"/>
      <c r="T102" s="132" t="str">
        <f t="shared" si="37"/>
        <v/>
      </c>
      <c r="U102" s="132">
        <f t="shared" si="38"/>
        <v>0</v>
      </c>
      <c r="V102" s="133" t="str">
        <f t="shared" si="39"/>
        <v/>
      </c>
      <c r="W102" s="133" t="str">
        <f t="shared" si="40"/>
        <v/>
      </c>
      <c r="X102" s="132">
        <f t="shared" si="41"/>
        <v>0</v>
      </c>
      <c r="Y102" s="133" t="str">
        <f t="shared" si="42"/>
        <v/>
      </c>
      <c r="Z102" s="82"/>
      <c r="AA102" s="36"/>
      <c r="AB102" s="36"/>
      <c r="AC102" s="31">
        <f t="shared" si="43"/>
        <v>0</v>
      </c>
      <c r="AD102" s="36"/>
      <c r="AE102" s="36"/>
      <c r="AF102" s="31">
        <f t="shared" si="44"/>
        <v>0</v>
      </c>
      <c r="AG102" s="36"/>
      <c r="AH102" s="36"/>
      <c r="AI102" s="31">
        <f t="shared" si="45"/>
        <v>0</v>
      </c>
      <c r="AJ102" s="36"/>
      <c r="AK102" s="36"/>
      <c r="AL102" s="31">
        <f t="shared" si="46"/>
        <v>0</v>
      </c>
      <c r="AM102" s="36"/>
      <c r="AN102" s="36"/>
      <c r="AO102" s="31">
        <f t="shared" si="47"/>
        <v>0</v>
      </c>
      <c r="AP102" s="199">
        <f t="shared" si="48"/>
        <v>0</v>
      </c>
      <c r="AQ102" s="36"/>
      <c r="AR102" s="36"/>
      <c r="AS102" s="31">
        <f t="shared" si="49"/>
        <v>0</v>
      </c>
      <c r="AT102" s="36"/>
      <c r="AU102" s="36"/>
      <c r="AV102" s="31">
        <f t="shared" si="50"/>
        <v>0</v>
      </c>
      <c r="AW102" s="36"/>
      <c r="AX102" s="36"/>
      <c r="AY102" s="31">
        <f t="shared" si="51"/>
        <v>0</v>
      </c>
      <c r="AZ102" s="36"/>
      <c r="BA102" s="36"/>
      <c r="BB102" s="31">
        <f t="shared" si="52"/>
        <v>0</v>
      </c>
      <c r="BC102" s="36"/>
      <c r="BD102" s="36"/>
      <c r="BE102" s="31">
        <f t="shared" si="53"/>
        <v>0</v>
      </c>
      <c r="BF102" s="200">
        <f t="shared" si="54"/>
        <v>0</v>
      </c>
      <c r="BG102" s="83"/>
      <c r="BH102" s="83"/>
      <c r="BI102" s="15">
        <f t="shared" si="55"/>
        <v>0</v>
      </c>
      <c r="BJ102" s="83"/>
      <c r="BK102" s="83"/>
      <c r="BL102" s="15">
        <f t="shared" si="56"/>
        <v>0</v>
      </c>
      <c r="BM102" s="83"/>
      <c r="BN102" s="83"/>
      <c r="BO102" s="15">
        <f t="shared" si="57"/>
        <v>0</v>
      </c>
      <c r="BP102" s="83"/>
      <c r="BQ102" s="83"/>
      <c r="BR102" s="15">
        <f t="shared" si="58"/>
        <v>0</v>
      </c>
      <c r="BS102" s="83"/>
      <c r="BT102" s="83"/>
      <c r="BU102" s="15">
        <f t="shared" si="59"/>
        <v>0</v>
      </c>
      <c r="BV102" s="200">
        <f t="shared" si="60"/>
        <v>0</v>
      </c>
      <c r="BW102" s="30"/>
      <c r="BX102" s="30"/>
      <c r="BY102" s="30"/>
      <c r="BZ102" s="30"/>
      <c r="CA102" s="30"/>
      <c r="CB102" s="30"/>
      <c r="CC102" s="30"/>
      <c r="CD102" s="30"/>
      <c r="CE102" s="30"/>
      <c r="CF102" s="30"/>
      <c r="CG102" s="30"/>
      <c r="CH102" s="30"/>
      <c r="CI102" s="30"/>
      <c r="CJ102" s="30"/>
      <c r="CK102" s="30"/>
      <c r="CL102" s="30"/>
      <c r="CM102" s="30"/>
      <c r="CN102" s="30"/>
      <c r="CO102" s="30"/>
      <c r="CP102" s="30"/>
      <c r="CQ102" s="15">
        <f t="shared" si="61"/>
        <v>0</v>
      </c>
      <c r="CR102" s="200">
        <f t="shared" si="62"/>
        <v>0</v>
      </c>
      <c r="CS102" s="84"/>
      <c r="CT102" s="85" t="str">
        <f t="shared" si="63"/>
        <v/>
      </c>
      <c r="CU102" s="86" t="str">
        <f t="shared" si="36"/>
        <v/>
      </c>
      <c r="CV102" s="86" t="str">
        <f t="shared" si="64"/>
        <v/>
      </c>
      <c r="CW102" s="198">
        <f t="shared" si="65"/>
        <v>0</v>
      </c>
      <c r="CX102" s="44" t="str">
        <f>IF(ISBLANK('ÁREA MEJORA COMPETENCIAL'!S102),"",IF(CV102="","",SUM(CW102,-CV102)))</f>
        <v/>
      </c>
      <c r="CY102" s="180" t="str">
        <f>IF(ISBLANK('ÁREA MEJORA COMPETENCIAL'!S102),"",IF(CV102="","VER RESULTADOS",(CW102/CV102)))</f>
        <v/>
      </c>
      <c r="CZ102" s="71"/>
    </row>
    <row r="103" spans="1:104" s="59" customFormat="1" ht="18" customHeight="1" x14ac:dyDescent="0.3">
      <c r="A103" s="270"/>
      <c r="B103" s="29"/>
      <c r="C103" s="29"/>
      <c r="D103" s="183"/>
      <c r="E103" s="28"/>
      <c r="F103" s="30"/>
      <c r="G103" s="354"/>
      <c r="H103" s="355"/>
      <c r="I103" s="225"/>
      <c r="J103" s="225"/>
      <c r="K103" s="354"/>
      <c r="L103" s="355"/>
      <c r="M103" s="239"/>
      <c r="N103" s="239"/>
      <c r="O103" s="239"/>
      <c r="P103" s="239"/>
      <c r="Q103" s="239"/>
      <c r="R103" s="245"/>
      <c r="S103" s="246"/>
      <c r="T103" s="132" t="str">
        <f t="shared" si="37"/>
        <v/>
      </c>
      <c r="U103" s="132">
        <f t="shared" si="38"/>
        <v>0</v>
      </c>
      <c r="V103" s="133" t="str">
        <f t="shared" si="39"/>
        <v/>
      </c>
      <c r="W103" s="133" t="str">
        <f t="shared" si="40"/>
        <v/>
      </c>
      <c r="X103" s="132">
        <f t="shared" si="41"/>
        <v>0</v>
      </c>
      <c r="Y103" s="133" t="str">
        <f t="shared" si="42"/>
        <v/>
      </c>
      <c r="Z103" s="82"/>
      <c r="AA103" s="36"/>
      <c r="AB103" s="36"/>
      <c r="AC103" s="31">
        <f t="shared" si="43"/>
        <v>0</v>
      </c>
      <c r="AD103" s="36"/>
      <c r="AE103" s="36"/>
      <c r="AF103" s="31">
        <f t="shared" si="44"/>
        <v>0</v>
      </c>
      <c r="AG103" s="36"/>
      <c r="AH103" s="36"/>
      <c r="AI103" s="31">
        <f t="shared" si="45"/>
        <v>0</v>
      </c>
      <c r="AJ103" s="36"/>
      <c r="AK103" s="36"/>
      <c r="AL103" s="31">
        <f t="shared" si="46"/>
        <v>0</v>
      </c>
      <c r="AM103" s="36"/>
      <c r="AN103" s="36"/>
      <c r="AO103" s="31">
        <f t="shared" si="47"/>
        <v>0</v>
      </c>
      <c r="AP103" s="199">
        <f t="shared" si="48"/>
        <v>0</v>
      </c>
      <c r="AQ103" s="36"/>
      <c r="AR103" s="36"/>
      <c r="AS103" s="31">
        <f t="shared" si="49"/>
        <v>0</v>
      </c>
      <c r="AT103" s="36"/>
      <c r="AU103" s="36"/>
      <c r="AV103" s="31">
        <f t="shared" si="50"/>
        <v>0</v>
      </c>
      <c r="AW103" s="36"/>
      <c r="AX103" s="36"/>
      <c r="AY103" s="31">
        <f t="shared" si="51"/>
        <v>0</v>
      </c>
      <c r="AZ103" s="36"/>
      <c r="BA103" s="36"/>
      <c r="BB103" s="31">
        <f t="shared" si="52"/>
        <v>0</v>
      </c>
      <c r="BC103" s="36"/>
      <c r="BD103" s="36"/>
      <c r="BE103" s="31">
        <f t="shared" si="53"/>
        <v>0</v>
      </c>
      <c r="BF103" s="200">
        <f t="shared" si="54"/>
        <v>0</v>
      </c>
      <c r="BG103" s="83"/>
      <c r="BH103" s="83"/>
      <c r="BI103" s="15">
        <f t="shared" si="55"/>
        <v>0</v>
      </c>
      <c r="BJ103" s="83"/>
      <c r="BK103" s="83"/>
      <c r="BL103" s="15">
        <f t="shared" si="56"/>
        <v>0</v>
      </c>
      <c r="BM103" s="83"/>
      <c r="BN103" s="83"/>
      <c r="BO103" s="15">
        <f t="shared" si="57"/>
        <v>0</v>
      </c>
      <c r="BP103" s="83"/>
      <c r="BQ103" s="83"/>
      <c r="BR103" s="15">
        <f t="shared" si="58"/>
        <v>0</v>
      </c>
      <c r="BS103" s="83"/>
      <c r="BT103" s="83"/>
      <c r="BU103" s="15">
        <f t="shared" si="59"/>
        <v>0</v>
      </c>
      <c r="BV103" s="200">
        <f t="shared" si="60"/>
        <v>0</v>
      </c>
      <c r="BW103" s="30"/>
      <c r="BX103" s="30"/>
      <c r="BY103" s="30"/>
      <c r="BZ103" s="30"/>
      <c r="CA103" s="30"/>
      <c r="CB103" s="30"/>
      <c r="CC103" s="30"/>
      <c r="CD103" s="30"/>
      <c r="CE103" s="30"/>
      <c r="CF103" s="30"/>
      <c r="CG103" s="30"/>
      <c r="CH103" s="30"/>
      <c r="CI103" s="30"/>
      <c r="CJ103" s="30"/>
      <c r="CK103" s="30"/>
      <c r="CL103" s="30"/>
      <c r="CM103" s="30"/>
      <c r="CN103" s="30"/>
      <c r="CO103" s="30"/>
      <c r="CP103" s="30"/>
      <c r="CQ103" s="15">
        <f t="shared" si="61"/>
        <v>0</v>
      </c>
      <c r="CR103" s="200">
        <f t="shared" si="62"/>
        <v>0</v>
      </c>
      <c r="CS103" s="84"/>
      <c r="CT103" s="85" t="str">
        <f t="shared" si="63"/>
        <v/>
      </c>
      <c r="CU103" s="86" t="str">
        <f t="shared" si="36"/>
        <v/>
      </c>
      <c r="CV103" s="86" t="str">
        <f t="shared" si="64"/>
        <v/>
      </c>
      <c r="CW103" s="198">
        <f t="shared" si="65"/>
        <v>0</v>
      </c>
      <c r="CX103" s="44" t="str">
        <f>IF(ISBLANK('ÁREA MEJORA COMPETENCIAL'!S103),"",IF(CV103="","",SUM(CW103,-CV103)))</f>
        <v/>
      </c>
      <c r="CY103" s="180" t="str">
        <f>IF(ISBLANK('ÁREA MEJORA COMPETENCIAL'!S103),"",IF(CV103="","VER RESULTADOS",(CW103/CV103)))</f>
        <v/>
      </c>
      <c r="CZ103" s="71"/>
    </row>
    <row r="104" spans="1:104" s="59" customFormat="1" ht="18" customHeight="1" x14ac:dyDescent="0.3">
      <c r="A104" s="270"/>
      <c r="B104" s="29"/>
      <c r="C104" s="29"/>
      <c r="D104" s="183"/>
      <c r="E104" s="28"/>
      <c r="F104" s="30"/>
      <c r="G104" s="354"/>
      <c r="H104" s="355"/>
      <c r="I104" s="225"/>
      <c r="J104" s="225"/>
      <c r="K104" s="354"/>
      <c r="L104" s="355"/>
      <c r="M104" s="239"/>
      <c r="N104" s="239"/>
      <c r="O104" s="239"/>
      <c r="P104" s="239"/>
      <c r="Q104" s="239"/>
      <c r="R104" s="245"/>
      <c r="S104" s="246"/>
      <c r="T104" s="132" t="str">
        <f t="shared" si="37"/>
        <v/>
      </c>
      <c r="U104" s="132">
        <f t="shared" si="38"/>
        <v>0</v>
      </c>
      <c r="V104" s="133" t="str">
        <f t="shared" si="39"/>
        <v/>
      </c>
      <c r="W104" s="133" t="str">
        <f t="shared" si="40"/>
        <v/>
      </c>
      <c r="X104" s="132">
        <f t="shared" si="41"/>
        <v>0</v>
      </c>
      <c r="Y104" s="133" t="str">
        <f t="shared" si="42"/>
        <v/>
      </c>
      <c r="Z104" s="82"/>
      <c r="AA104" s="36"/>
      <c r="AB104" s="36"/>
      <c r="AC104" s="31">
        <f t="shared" si="43"/>
        <v>0</v>
      </c>
      <c r="AD104" s="36"/>
      <c r="AE104" s="36"/>
      <c r="AF104" s="31">
        <f t="shared" si="44"/>
        <v>0</v>
      </c>
      <c r="AG104" s="36"/>
      <c r="AH104" s="36"/>
      <c r="AI104" s="31">
        <f t="shared" si="45"/>
        <v>0</v>
      </c>
      <c r="AJ104" s="36"/>
      <c r="AK104" s="36"/>
      <c r="AL104" s="31">
        <f t="shared" si="46"/>
        <v>0</v>
      </c>
      <c r="AM104" s="36"/>
      <c r="AN104" s="36"/>
      <c r="AO104" s="31">
        <f t="shared" si="47"/>
        <v>0</v>
      </c>
      <c r="AP104" s="199">
        <f t="shared" si="48"/>
        <v>0</v>
      </c>
      <c r="AQ104" s="36"/>
      <c r="AR104" s="36"/>
      <c r="AS104" s="31">
        <f t="shared" si="49"/>
        <v>0</v>
      </c>
      <c r="AT104" s="36"/>
      <c r="AU104" s="36"/>
      <c r="AV104" s="31">
        <f t="shared" si="50"/>
        <v>0</v>
      </c>
      <c r="AW104" s="36"/>
      <c r="AX104" s="36"/>
      <c r="AY104" s="31">
        <f t="shared" si="51"/>
        <v>0</v>
      </c>
      <c r="AZ104" s="36"/>
      <c r="BA104" s="36"/>
      <c r="BB104" s="31">
        <f t="shared" si="52"/>
        <v>0</v>
      </c>
      <c r="BC104" s="36"/>
      <c r="BD104" s="36"/>
      <c r="BE104" s="31">
        <f t="shared" si="53"/>
        <v>0</v>
      </c>
      <c r="BF104" s="200">
        <f t="shared" si="54"/>
        <v>0</v>
      </c>
      <c r="BG104" s="83"/>
      <c r="BH104" s="83"/>
      <c r="BI104" s="15">
        <f t="shared" si="55"/>
        <v>0</v>
      </c>
      <c r="BJ104" s="83"/>
      <c r="BK104" s="83"/>
      <c r="BL104" s="15">
        <f t="shared" si="56"/>
        <v>0</v>
      </c>
      <c r="BM104" s="83"/>
      <c r="BN104" s="83"/>
      <c r="BO104" s="15">
        <f t="shared" si="57"/>
        <v>0</v>
      </c>
      <c r="BP104" s="83"/>
      <c r="BQ104" s="83"/>
      <c r="BR104" s="15">
        <f t="shared" si="58"/>
        <v>0</v>
      </c>
      <c r="BS104" s="83"/>
      <c r="BT104" s="83"/>
      <c r="BU104" s="15">
        <f t="shared" si="59"/>
        <v>0</v>
      </c>
      <c r="BV104" s="200">
        <f t="shared" si="60"/>
        <v>0</v>
      </c>
      <c r="BW104" s="30"/>
      <c r="BX104" s="30"/>
      <c r="BY104" s="30"/>
      <c r="BZ104" s="30"/>
      <c r="CA104" s="30"/>
      <c r="CB104" s="30"/>
      <c r="CC104" s="30"/>
      <c r="CD104" s="30"/>
      <c r="CE104" s="30"/>
      <c r="CF104" s="30"/>
      <c r="CG104" s="30"/>
      <c r="CH104" s="30"/>
      <c r="CI104" s="30"/>
      <c r="CJ104" s="30"/>
      <c r="CK104" s="30"/>
      <c r="CL104" s="30"/>
      <c r="CM104" s="30"/>
      <c r="CN104" s="30"/>
      <c r="CO104" s="30"/>
      <c r="CP104" s="30"/>
      <c r="CQ104" s="15">
        <f t="shared" si="61"/>
        <v>0</v>
      </c>
      <c r="CR104" s="200">
        <f t="shared" si="62"/>
        <v>0</v>
      </c>
      <c r="CS104" s="84"/>
      <c r="CT104" s="85" t="str">
        <f t="shared" si="63"/>
        <v/>
      </c>
      <c r="CU104" s="86" t="str">
        <f t="shared" si="36"/>
        <v/>
      </c>
      <c r="CV104" s="86" t="str">
        <f t="shared" si="64"/>
        <v/>
      </c>
      <c r="CW104" s="198">
        <f t="shared" si="65"/>
        <v>0</v>
      </c>
      <c r="CX104" s="44" t="str">
        <f>IF(ISBLANK('ÁREA MEJORA COMPETENCIAL'!S104),"",IF(CV104="","",SUM(CW104,-CV104)))</f>
        <v/>
      </c>
      <c r="CY104" s="180" t="str">
        <f>IF(ISBLANK('ÁREA MEJORA COMPETENCIAL'!S104),"",IF(CV104="","VER RESULTADOS",(CW104/CV104)))</f>
        <v/>
      </c>
      <c r="CZ104" s="71"/>
    </row>
    <row r="105" spans="1:104" s="59" customFormat="1" ht="18" customHeight="1" x14ac:dyDescent="0.3">
      <c r="A105" s="270"/>
      <c r="B105" s="29"/>
      <c r="C105" s="29"/>
      <c r="D105" s="183"/>
      <c r="E105" s="28"/>
      <c r="F105" s="30"/>
      <c r="G105" s="354"/>
      <c r="H105" s="355"/>
      <c r="I105" s="225"/>
      <c r="J105" s="225"/>
      <c r="K105" s="354"/>
      <c r="L105" s="355"/>
      <c r="M105" s="239"/>
      <c r="N105" s="239"/>
      <c r="O105" s="239"/>
      <c r="P105" s="239"/>
      <c r="Q105" s="239"/>
      <c r="R105" s="245"/>
      <c r="S105" s="246"/>
      <c r="T105" s="132" t="str">
        <f t="shared" si="37"/>
        <v/>
      </c>
      <c r="U105" s="132">
        <f t="shared" si="38"/>
        <v>0</v>
      </c>
      <c r="V105" s="133" t="str">
        <f t="shared" si="39"/>
        <v/>
      </c>
      <c r="W105" s="133" t="str">
        <f t="shared" si="40"/>
        <v/>
      </c>
      <c r="X105" s="132">
        <f t="shared" si="41"/>
        <v>0</v>
      </c>
      <c r="Y105" s="133" t="str">
        <f t="shared" si="42"/>
        <v/>
      </c>
      <c r="Z105" s="82"/>
      <c r="AA105" s="36"/>
      <c r="AB105" s="36"/>
      <c r="AC105" s="31">
        <f t="shared" si="43"/>
        <v>0</v>
      </c>
      <c r="AD105" s="36"/>
      <c r="AE105" s="36"/>
      <c r="AF105" s="31">
        <f t="shared" si="44"/>
        <v>0</v>
      </c>
      <c r="AG105" s="36"/>
      <c r="AH105" s="36"/>
      <c r="AI105" s="31">
        <f t="shared" si="45"/>
        <v>0</v>
      </c>
      <c r="AJ105" s="36"/>
      <c r="AK105" s="36"/>
      <c r="AL105" s="31">
        <f t="shared" si="46"/>
        <v>0</v>
      </c>
      <c r="AM105" s="36"/>
      <c r="AN105" s="36"/>
      <c r="AO105" s="31">
        <f t="shared" si="47"/>
        <v>0</v>
      </c>
      <c r="AP105" s="199">
        <f t="shared" si="48"/>
        <v>0</v>
      </c>
      <c r="AQ105" s="36"/>
      <c r="AR105" s="36"/>
      <c r="AS105" s="31">
        <f t="shared" si="49"/>
        <v>0</v>
      </c>
      <c r="AT105" s="36"/>
      <c r="AU105" s="36"/>
      <c r="AV105" s="31">
        <f t="shared" si="50"/>
        <v>0</v>
      </c>
      <c r="AW105" s="36"/>
      <c r="AX105" s="36"/>
      <c r="AY105" s="31">
        <f t="shared" si="51"/>
        <v>0</v>
      </c>
      <c r="AZ105" s="36"/>
      <c r="BA105" s="36"/>
      <c r="BB105" s="31">
        <f t="shared" si="52"/>
        <v>0</v>
      </c>
      <c r="BC105" s="36"/>
      <c r="BD105" s="36"/>
      <c r="BE105" s="31">
        <f t="shared" si="53"/>
        <v>0</v>
      </c>
      <c r="BF105" s="200">
        <f t="shared" si="54"/>
        <v>0</v>
      </c>
      <c r="BG105" s="83"/>
      <c r="BH105" s="83"/>
      <c r="BI105" s="15">
        <f t="shared" si="55"/>
        <v>0</v>
      </c>
      <c r="BJ105" s="83"/>
      <c r="BK105" s="83"/>
      <c r="BL105" s="15">
        <f t="shared" si="56"/>
        <v>0</v>
      </c>
      <c r="BM105" s="83"/>
      <c r="BN105" s="83"/>
      <c r="BO105" s="15">
        <f t="shared" si="57"/>
        <v>0</v>
      </c>
      <c r="BP105" s="83"/>
      <c r="BQ105" s="83"/>
      <c r="BR105" s="15">
        <f t="shared" si="58"/>
        <v>0</v>
      </c>
      <c r="BS105" s="83"/>
      <c r="BT105" s="83"/>
      <c r="BU105" s="15">
        <f t="shared" si="59"/>
        <v>0</v>
      </c>
      <c r="BV105" s="200">
        <f t="shared" si="60"/>
        <v>0</v>
      </c>
      <c r="BW105" s="30"/>
      <c r="BX105" s="30"/>
      <c r="BY105" s="30"/>
      <c r="BZ105" s="30"/>
      <c r="CA105" s="30"/>
      <c r="CB105" s="30"/>
      <c r="CC105" s="30"/>
      <c r="CD105" s="30"/>
      <c r="CE105" s="30"/>
      <c r="CF105" s="30"/>
      <c r="CG105" s="30"/>
      <c r="CH105" s="30"/>
      <c r="CI105" s="30"/>
      <c r="CJ105" s="30"/>
      <c r="CK105" s="30"/>
      <c r="CL105" s="30"/>
      <c r="CM105" s="30"/>
      <c r="CN105" s="30"/>
      <c r="CO105" s="30"/>
      <c r="CP105" s="30"/>
      <c r="CQ105" s="15">
        <f t="shared" si="61"/>
        <v>0</v>
      </c>
      <c r="CR105" s="200">
        <f t="shared" si="62"/>
        <v>0</v>
      </c>
      <c r="CS105" s="84"/>
      <c r="CT105" s="85" t="str">
        <f t="shared" si="63"/>
        <v/>
      </c>
      <c r="CU105" s="86" t="str">
        <f t="shared" si="36"/>
        <v/>
      </c>
      <c r="CV105" s="86" t="str">
        <f t="shared" si="64"/>
        <v/>
      </c>
      <c r="CW105" s="198">
        <f t="shared" si="65"/>
        <v>0</v>
      </c>
      <c r="CX105" s="44" t="str">
        <f>IF(ISBLANK('ÁREA MEJORA COMPETENCIAL'!S105),"",IF(CV105="","",SUM(CW105,-CV105)))</f>
        <v/>
      </c>
      <c r="CY105" s="180" t="str">
        <f>IF(ISBLANK('ÁREA MEJORA COMPETENCIAL'!S105),"",IF(CV105="","VER RESULTADOS",(CW105/CV105)))</f>
        <v/>
      </c>
      <c r="CZ105" s="71"/>
    </row>
    <row r="106" spans="1:104" s="59" customFormat="1" ht="18" customHeight="1" x14ac:dyDescent="0.3">
      <c r="A106" s="270"/>
      <c r="B106" s="29"/>
      <c r="C106" s="29"/>
      <c r="D106" s="183"/>
      <c r="E106" s="28"/>
      <c r="F106" s="30"/>
      <c r="G106" s="354"/>
      <c r="H106" s="355"/>
      <c r="I106" s="225"/>
      <c r="J106" s="225"/>
      <c r="K106" s="354"/>
      <c r="L106" s="355"/>
      <c r="M106" s="239"/>
      <c r="N106" s="239"/>
      <c r="O106" s="239"/>
      <c r="P106" s="239"/>
      <c r="Q106" s="239"/>
      <c r="R106" s="245"/>
      <c r="S106" s="246"/>
      <c r="T106" s="132" t="str">
        <f t="shared" si="37"/>
        <v/>
      </c>
      <c r="U106" s="132">
        <f t="shared" si="38"/>
        <v>0</v>
      </c>
      <c r="V106" s="133" t="str">
        <f t="shared" si="39"/>
        <v/>
      </c>
      <c r="W106" s="133" t="str">
        <f t="shared" si="40"/>
        <v/>
      </c>
      <c r="X106" s="132">
        <f t="shared" si="41"/>
        <v>0</v>
      </c>
      <c r="Y106" s="133" t="str">
        <f t="shared" si="42"/>
        <v/>
      </c>
      <c r="Z106" s="82"/>
      <c r="AA106" s="36"/>
      <c r="AB106" s="36"/>
      <c r="AC106" s="31">
        <f t="shared" si="43"/>
        <v>0</v>
      </c>
      <c r="AD106" s="36"/>
      <c r="AE106" s="36"/>
      <c r="AF106" s="31">
        <f t="shared" si="44"/>
        <v>0</v>
      </c>
      <c r="AG106" s="36"/>
      <c r="AH106" s="36"/>
      <c r="AI106" s="31">
        <f t="shared" si="45"/>
        <v>0</v>
      </c>
      <c r="AJ106" s="36"/>
      <c r="AK106" s="36"/>
      <c r="AL106" s="31">
        <f t="shared" si="46"/>
        <v>0</v>
      </c>
      <c r="AM106" s="36"/>
      <c r="AN106" s="36"/>
      <c r="AO106" s="31">
        <f t="shared" si="47"/>
        <v>0</v>
      </c>
      <c r="AP106" s="199">
        <f t="shared" si="48"/>
        <v>0</v>
      </c>
      <c r="AQ106" s="36"/>
      <c r="AR106" s="36"/>
      <c r="AS106" s="31">
        <f t="shared" si="49"/>
        <v>0</v>
      </c>
      <c r="AT106" s="36"/>
      <c r="AU106" s="36"/>
      <c r="AV106" s="31">
        <f t="shared" si="50"/>
        <v>0</v>
      </c>
      <c r="AW106" s="36"/>
      <c r="AX106" s="36"/>
      <c r="AY106" s="31">
        <f t="shared" si="51"/>
        <v>0</v>
      </c>
      <c r="AZ106" s="36"/>
      <c r="BA106" s="36"/>
      <c r="BB106" s="31">
        <f t="shared" si="52"/>
        <v>0</v>
      </c>
      <c r="BC106" s="36"/>
      <c r="BD106" s="36"/>
      <c r="BE106" s="31">
        <f t="shared" si="53"/>
        <v>0</v>
      </c>
      <c r="BF106" s="200">
        <f t="shared" si="54"/>
        <v>0</v>
      </c>
      <c r="BG106" s="83"/>
      <c r="BH106" s="83"/>
      <c r="BI106" s="15">
        <f t="shared" si="55"/>
        <v>0</v>
      </c>
      <c r="BJ106" s="83"/>
      <c r="BK106" s="83"/>
      <c r="BL106" s="15">
        <f t="shared" si="56"/>
        <v>0</v>
      </c>
      <c r="BM106" s="83"/>
      <c r="BN106" s="83"/>
      <c r="BO106" s="15">
        <f t="shared" si="57"/>
        <v>0</v>
      </c>
      <c r="BP106" s="83"/>
      <c r="BQ106" s="83"/>
      <c r="BR106" s="15">
        <f t="shared" si="58"/>
        <v>0</v>
      </c>
      <c r="BS106" s="83"/>
      <c r="BT106" s="83"/>
      <c r="BU106" s="15">
        <f t="shared" si="59"/>
        <v>0</v>
      </c>
      <c r="BV106" s="200">
        <f t="shared" si="60"/>
        <v>0</v>
      </c>
      <c r="BW106" s="30"/>
      <c r="BX106" s="30"/>
      <c r="BY106" s="30"/>
      <c r="BZ106" s="30"/>
      <c r="CA106" s="30"/>
      <c r="CB106" s="30"/>
      <c r="CC106" s="30"/>
      <c r="CD106" s="30"/>
      <c r="CE106" s="30"/>
      <c r="CF106" s="30"/>
      <c r="CG106" s="30"/>
      <c r="CH106" s="30"/>
      <c r="CI106" s="30"/>
      <c r="CJ106" s="30"/>
      <c r="CK106" s="30"/>
      <c r="CL106" s="30"/>
      <c r="CM106" s="30"/>
      <c r="CN106" s="30"/>
      <c r="CO106" s="30"/>
      <c r="CP106" s="30"/>
      <c r="CQ106" s="15">
        <f t="shared" si="61"/>
        <v>0</v>
      </c>
      <c r="CR106" s="200">
        <f t="shared" si="62"/>
        <v>0</v>
      </c>
      <c r="CS106" s="84"/>
      <c r="CT106" s="85" t="str">
        <f t="shared" si="63"/>
        <v/>
      </c>
      <c r="CU106" s="86" t="str">
        <f t="shared" si="36"/>
        <v/>
      </c>
      <c r="CV106" s="86" t="str">
        <f t="shared" si="64"/>
        <v/>
      </c>
      <c r="CW106" s="198">
        <f t="shared" si="65"/>
        <v>0</v>
      </c>
      <c r="CX106" s="44" t="str">
        <f>IF(ISBLANK('ÁREA MEJORA COMPETENCIAL'!S106),"",IF(CV106="","",SUM(CW106,-CV106)))</f>
        <v/>
      </c>
      <c r="CY106" s="180" t="str">
        <f>IF(ISBLANK('ÁREA MEJORA COMPETENCIAL'!S106),"",IF(CV106="","VER RESULTADOS",(CW106/CV106)))</f>
        <v/>
      </c>
      <c r="CZ106" s="71"/>
    </row>
    <row r="107" spans="1:104" s="59" customFormat="1" ht="18" customHeight="1" x14ac:dyDescent="0.3">
      <c r="A107" s="270"/>
      <c r="B107" s="29"/>
      <c r="C107" s="29"/>
      <c r="D107" s="183"/>
      <c r="E107" s="28"/>
      <c r="F107" s="30"/>
      <c r="G107" s="354"/>
      <c r="H107" s="355"/>
      <c r="I107" s="225"/>
      <c r="J107" s="225"/>
      <c r="K107" s="354"/>
      <c r="L107" s="355"/>
      <c r="M107" s="239"/>
      <c r="N107" s="239"/>
      <c r="O107" s="239"/>
      <c r="P107" s="239"/>
      <c r="Q107" s="239"/>
      <c r="R107" s="245"/>
      <c r="S107" s="246"/>
      <c r="T107" s="132" t="str">
        <f t="shared" si="37"/>
        <v/>
      </c>
      <c r="U107" s="132">
        <f t="shared" si="38"/>
        <v>0</v>
      </c>
      <c r="V107" s="133" t="str">
        <f t="shared" si="39"/>
        <v/>
      </c>
      <c r="W107" s="133" t="str">
        <f t="shared" si="40"/>
        <v/>
      </c>
      <c r="X107" s="132">
        <f t="shared" si="41"/>
        <v>0</v>
      </c>
      <c r="Y107" s="133" t="str">
        <f t="shared" si="42"/>
        <v/>
      </c>
      <c r="Z107" s="82"/>
      <c r="AA107" s="36"/>
      <c r="AB107" s="36"/>
      <c r="AC107" s="31">
        <f t="shared" si="43"/>
        <v>0</v>
      </c>
      <c r="AD107" s="36"/>
      <c r="AE107" s="36"/>
      <c r="AF107" s="31">
        <f t="shared" si="44"/>
        <v>0</v>
      </c>
      <c r="AG107" s="36"/>
      <c r="AH107" s="36"/>
      <c r="AI107" s="31">
        <f t="shared" si="45"/>
        <v>0</v>
      </c>
      <c r="AJ107" s="36"/>
      <c r="AK107" s="36"/>
      <c r="AL107" s="31">
        <f t="shared" si="46"/>
        <v>0</v>
      </c>
      <c r="AM107" s="36"/>
      <c r="AN107" s="36"/>
      <c r="AO107" s="31">
        <f t="shared" si="47"/>
        <v>0</v>
      </c>
      <c r="AP107" s="199">
        <f t="shared" si="48"/>
        <v>0</v>
      </c>
      <c r="AQ107" s="36"/>
      <c r="AR107" s="36"/>
      <c r="AS107" s="31">
        <f t="shared" si="49"/>
        <v>0</v>
      </c>
      <c r="AT107" s="36"/>
      <c r="AU107" s="36"/>
      <c r="AV107" s="31">
        <f t="shared" si="50"/>
        <v>0</v>
      </c>
      <c r="AW107" s="36"/>
      <c r="AX107" s="36"/>
      <c r="AY107" s="31">
        <f t="shared" si="51"/>
        <v>0</v>
      </c>
      <c r="AZ107" s="36"/>
      <c r="BA107" s="36"/>
      <c r="BB107" s="31">
        <f t="shared" si="52"/>
        <v>0</v>
      </c>
      <c r="BC107" s="36"/>
      <c r="BD107" s="36"/>
      <c r="BE107" s="31">
        <f t="shared" si="53"/>
        <v>0</v>
      </c>
      <c r="BF107" s="200">
        <f t="shared" si="54"/>
        <v>0</v>
      </c>
      <c r="BG107" s="83"/>
      <c r="BH107" s="83"/>
      <c r="BI107" s="15">
        <f t="shared" si="55"/>
        <v>0</v>
      </c>
      <c r="BJ107" s="83"/>
      <c r="BK107" s="83"/>
      <c r="BL107" s="15">
        <f t="shared" si="56"/>
        <v>0</v>
      </c>
      <c r="BM107" s="83"/>
      <c r="BN107" s="83"/>
      <c r="BO107" s="15">
        <f t="shared" si="57"/>
        <v>0</v>
      </c>
      <c r="BP107" s="83"/>
      <c r="BQ107" s="83"/>
      <c r="BR107" s="15">
        <f t="shared" si="58"/>
        <v>0</v>
      </c>
      <c r="BS107" s="83"/>
      <c r="BT107" s="83"/>
      <c r="BU107" s="15">
        <f t="shared" si="59"/>
        <v>0</v>
      </c>
      <c r="BV107" s="200">
        <f t="shared" si="60"/>
        <v>0</v>
      </c>
      <c r="BW107" s="30"/>
      <c r="BX107" s="30"/>
      <c r="BY107" s="30"/>
      <c r="BZ107" s="30"/>
      <c r="CA107" s="30"/>
      <c r="CB107" s="30"/>
      <c r="CC107" s="30"/>
      <c r="CD107" s="30"/>
      <c r="CE107" s="30"/>
      <c r="CF107" s="30"/>
      <c r="CG107" s="30"/>
      <c r="CH107" s="30"/>
      <c r="CI107" s="30"/>
      <c r="CJ107" s="30"/>
      <c r="CK107" s="30"/>
      <c r="CL107" s="30"/>
      <c r="CM107" s="30"/>
      <c r="CN107" s="30"/>
      <c r="CO107" s="30"/>
      <c r="CP107" s="30"/>
      <c r="CQ107" s="15">
        <f t="shared" si="61"/>
        <v>0</v>
      </c>
      <c r="CR107" s="200">
        <f t="shared" si="62"/>
        <v>0</v>
      </c>
      <c r="CS107" s="84"/>
      <c r="CT107" s="85" t="str">
        <f t="shared" si="63"/>
        <v/>
      </c>
      <c r="CU107" s="86" t="str">
        <f t="shared" si="36"/>
        <v/>
      </c>
      <c r="CV107" s="86" t="str">
        <f t="shared" si="64"/>
        <v/>
      </c>
      <c r="CW107" s="198">
        <f t="shared" si="65"/>
        <v>0</v>
      </c>
      <c r="CX107" s="44" t="str">
        <f>IF(ISBLANK('ÁREA MEJORA COMPETENCIAL'!S107),"",IF(CV107="","",SUM(CW107,-CV107)))</f>
        <v/>
      </c>
      <c r="CY107" s="180" t="str">
        <f>IF(ISBLANK('ÁREA MEJORA COMPETENCIAL'!S107),"",IF(CV107="","VER RESULTADOS",(CW107/CV107)))</f>
        <v/>
      </c>
      <c r="CZ107" s="71"/>
    </row>
    <row r="108" spans="1:104" s="59" customFormat="1" ht="18.75" customHeight="1" x14ac:dyDescent="0.3">
      <c r="A108" s="270"/>
      <c r="B108" s="29"/>
      <c r="C108" s="29"/>
      <c r="D108" s="183"/>
      <c r="E108" s="28"/>
      <c r="F108" s="30"/>
      <c r="G108" s="354"/>
      <c r="H108" s="355"/>
      <c r="I108" s="225"/>
      <c r="J108" s="225"/>
      <c r="K108" s="354"/>
      <c r="L108" s="355"/>
      <c r="M108" s="239"/>
      <c r="N108" s="239"/>
      <c r="O108" s="239"/>
      <c r="P108" s="239"/>
      <c r="Q108" s="239"/>
      <c r="R108" s="245"/>
      <c r="S108" s="246"/>
      <c r="T108" s="132" t="str">
        <f t="shared" si="37"/>
        <v/>
      </c>
      <c r="U108" s="132">
        <f t="shared" si="38"/>
        <v>0</v>
      </c>
      <c r="V108" s="133" t="str">
        <f t="shared" si="39"/>
        <v/>
      </c>
      <c r="W108" s="133" t="str">
        <f t="shared" si="40"/>
        <v/>
      </c>
      <c r="X108" s="132">
        <f t="shared" si="41"/>
        <v>0</v>
      </c>
      <c r="Y108" s="133" t="str">
        <f t="shared" si="42"/>
        <v/>
      </c>
      <c r="Z108" s="82"/>
      <c r="AA108" s="36"/>
      <c r="AB108" s="36"/>
      <c r="AC108" s="31">
        <f t="shared" si="43"/>
        <v>0</v>
      </c>
      <c r="AD108" s="36"/>
      <c r="AE108" s="36"/>
      <c r="AF108" s="31">
        <f t="shared" si="44"/>
        <v>0</v>
      </c>
      <c r="AG108" s="36"/>
      <c r="AH108" s="36"/>
      <c r="AI108" s="31">
        <f t="shared" si="45"/>
        <v>0</v>
      </c>
      <c r="AJ108" s="36"/>
      <c r="AK108" s="36"/>
      <c r="AL108" s="31">
        <f t="shared" si="46"/>
        <v>0</v>
      </c>
      <c r="AM108" s="36"/>
      <c r="AN108" s="36"/>
      <c r="AO108" s="31">
        <f t="shared" si="47"/>
        <v>0</v>
      </c>
      <c r="AP108" s="199">
        <f t="shared" si="48"/>
        <v>0</v>
      </c>
      <c r="AQ108" s="36"/>
      <c r="AR108" s="36"/>
      <c r="AS108" s="31">
        <f t="shared" si="49"/>
        <v>0</v>
      </c>
      <c r="AT108" s="36"/>
      <c r="AU108" s="36"/>
      <c r="AV108" s="31">
        <f t="shared" si="50"/>
        <v>0</v>
      </c>
      <c r="AW108" s="36"/>
      <c r="AX108" s="36"/>
      <c r="AY108" s="31">
        <f t="shared" si="51"/>
        <v>0</v>
      </c>
      <c r="AZ108" s="36"/>
      <c r="BA108" s="36"/>
      <c r="BB108" s="31">
        <f t="shared" si="52"/>
        <v>0</v>
      </c>
      <c r="BC108" s="36"/>
      <c r="BD108" s="36"/>
      <c r="BE108" s="31">
        <f t="shared" si="53"/>
        <v>0</v>
      </c>
      <c r="BF108" s="200">
        <f t="shared" si="54"/>
        <v>0</v>
      </c>
      <c r="BG108" s="83"/>
      <c r="BH108" s="83"/>
      <c r="BI108" s="15">
        <f t="shared" si="55"/>
        <v>0</v>
      </c>
      <c r="BJ108" s="83"/>
      <c r="BK108" s="83"/>
      <c r="BL108" s="15">
        <f t="shared" si="56"/>
        <v>0</v>
      </c>
      <c r="BM108" s="83"/>
      <c r="BN108" s="83"/>
      <c r="BO108" s="15">
        <f t="shared" si="57"/>
        <v>0</v>
      </c>
      <c r="BP108" s="83"/>
      <c r="BQ108" s="83"/>
      <c r="BR108" s="15">
        <f t="shared" si="58"/>
        <v>0</v>
      </c>
      <c r="BS108" s="83"/>
      <c r="BT108" s="83"/>
      <c r="BU108" s="15">
        <f t="shared" si="59"/>
        <v>0</v>
      </c>
      <c r="BV108" s="200">
        <f t="shared" si="60"/>
        <v>0</v>
      </c>
      <c r="BW108" s="30"/>
      <c r="BX108" s="30"/>
      <c r="BY108" s="30"/>
      <c r="BZ108" s="30"/>
      <c r="CA108" s="30"/>
      <c r="CB108" s="30"/>
      <c r="CC108" s="30"/>
      <c r="CD108" s="30"/>
      <c r="CE108" s="30"/>
      <c r="CF108" s="30"/>
      <c r="CG108" s="30"/>
      <c r="CH108" s="30"/>
      <c r="CI108" s="30"/>
      <c r="CJ108" s="30"/>
      <c r="CK108" s="30"/>
      <c r="CL108" s="30"/>
      <c r="CM108" s="30"/>
      <c r="CN108" s="30"/>
      <c r="CO108" s="30"/>
      <c r="CP108" s="30"/>
      <c r="CQ108" s="15">
        <f t="shared" si="61"/>
        <v>0</v>
      </c>
      <c r="CR108" s="200">
        <f t="shared" si="62"/>
        <v>0</v>
      </c>
      <c r="CS108" s="84"/>
      <c r="CT108" s="85" t="str">
        <f t="shared" si="63"/>
        <v/>
      </c>
      <c r="CU108" s="86" t="str">
        <f t="shared" si="36"/>
        <v/>
      </c>
      <c r="CV108" s="86" t="str">
        <f t="shared" si="64"/>
        <v/>
      </c>
      <c r="CW108" s="198">
        <f t="shared" si="65"/>
        <v>0</v>
      </c>
      <c r="CX108" s="44" t="str">
        <f>IF(ISBLANK('ÁREA MEJORA COMPETENCIAL'!S108),"",IF(CV108="","",SUM(CW108,-CV108)))</f>
        <v/>
      </c>
      <c r="CY108" s="180" t="str">
        <f>IF(ISBLANK('ÁREA MEJORA COMPETENCIAL'!S108),"",IF(CV108="","VER RESULTADOS",(CW108/CV108)))</f>
        <v/>
      </c>
      <c r="CZ108" s="71"/>
    </row>
    <row r="109" spans="1:104" s="59" customFormat="1" ht="18.75" customHeight="1" x14ac:dyDescent="0.3">
      <c r="A109" s="270"/>
      <c r="B109" s="29"/>
      <c r="C109" s="29"/>
      <c r="D109" s="183"/>
      <c r="E109" s="28"/>
      <c r="F109" s="30"/>
      <c r="G109" s="354"/>
      <c r="H109" s="355"/>
      <c r="I109" s="225"/>
      <c r="J109" s="225"/>
      <c r="K109" s="354"/>
      <c r="L109" s="355"/>
      <c r="M109" s="239"/>
      <c r="N109" s="239"/>
      <c r="O109" s="239"/>
      <c r="P109" s="239"/>
      <c r="Q109" s="239"/>
      <c r="R109" s="245"/>
      <c r="S109" s="246"/>
      <c r="T109" s="132" t="str">
        <f t="shared" si="37"/>
        <v/>
      </c>
      <c r="U109" s="132">
        <f t="shared" si="38"/>
        <v>0</v>
      </c>
      <c r="V109" s="133" t="str">
        <f t="shared" si="39"/>
        <v/>
      </c>
      <c r="W109" s="133" t="str">
        <f t="shared" si="40"/>
        <v/>
      </c>
      <c r="X109" s="132">
        <f t="shared" si="41"/>
        <v>0</v>
      </c>
      <c r="Y109" s="133" t="str">
        <f t="shared" si="42"/>
        <v/>
      </c>
      <c r="Z109" s="82"/>
      <c r="AA109" s="36"/>
      <c r="AB109" s="36"/>
      <c r="AC109" s="31">
        <f t="shared" si="43"/>
        <v>0</v>
      </c>
      <c r="AD109" s="36"/>
      <c r="AE109" s="36"/>
      <c r="AF109" s="31">
        <f t="shared" si="44"/>
        <v>0</v>
      </c>
      <c r="AG109" s="36"/>
      <c r="AH109" s="36"/>
      <c r="AI109" s="31">
        <f t="shared" si="45"/>
        <v>0</v>
      </c>
      <c r="AJ109" s="36"/>
      <c r="AK109" s="36"/>
      <c r="AL109" s="31">
        <f t="shared" si="46"/>
        <v>0</v>
      </c>
      <c r="AM109" s="36"/>
      <c r="AN109" s="36"/>
      <c r="AO109" s="31">
        <f t="shared" si="47"/>
        <v>0</v>
      </c>
      <c r="AP109" s="199">
        <f t="shared" si="48"/>
        <v>0</v>
      </c>
      <c r="AQ109" s="36"/>
      <c r="AR109" s="36"/>
      <c r="AS109" s="31">
        <f t="shared" si="49"/>
        <v>0</v>
      </c>
      <c r="AT109" s="36"/>
      <c r="AU109" s="36"/>
      <c r="AV109" s="31">
        <f t="shared" si="50"/>
        <v>0</v>
      </c>
      <c r="AW109" s="36"/>
      <c r="AX109" s="36"/>
      <c r="AY109" s="31">
        <f t="shared" si="51"/>
        <v>0</v>
      </c>
      <c r="AZ109" s="36"/>
      <c r="BA109" s="36"/>
      <c r="BB109" s="31">
        <f t="shared" si="52"/>
        <v>0</v>
      </c>
      <c r="BC109" s="36"/>
      <c r="BD109" s="36"/>
      <c r="BE109" s="31">
        <f t="shared" si="53"/>
        <v>0</v>
      </c>
      <c r="BF109" s="200">
        <f t="shared" si="54"/>
        <v>0</v>
      </c>
      <c r="BG109" s="83"/>
      <c r="BH109" s="83"/>
      <c r="BI109" s="15">
        <f t="shared" si="55"/>
        <v>0</v>
      </c>
      <c r="BJ109" s="83"/>
      <c r="BK109" s="83"/>
      <c r="BL109" s="15">
        <f t="shared" si="56"/>
        <v>0</v>
      </c>
      <c r="BM109" s="83"/>
      <c r="BN109" s="83"/>
      <c r="BO109" s="15">
        <f t="shared" si="57"/>
        <v>0</v>
      </c>
      <c r="BP109" s="83"/>
      <c r="BQ109" s="83"/>
      <c r="BR109" s="15">
        <f t="shared" si="58"/>
        <v>0</v>
      </c>
      <c r="BS109" s="83"/>
      <c r="BT109" s="83"/>
      <c r="BU109" s="15">
        <f t="shared" si="59"/>
        <v>0</v>
      </c>
      <c r="BV109" s="200">
        <f t="shared" si="60"/>
        <v>0</v>
      </c>
      <c r="BW109" s="30"/>
      <c r="BX109" s="30"/>
      <c r="BY109" s="30"/>
      <c r="BZ109" s="30"/>
      <c r="CA109" s="30"/>
      <c r="CB109" s="30"/>
      <c r="CC109" s="30"/>
      <c r="CD109" s="30"/>
      <c r="CE109" s="30"/>
      <c r="CF109" s="30"/>
      <c r="CG109" s="30"/>
      <c r="CH109" s="30"/>
      <c r="CI109" s="30"/>
      <c r="CJ109" s="30"/>
      <c r="CK109" s="30"/>
      <c r="CL109" s="30"/>
      <c r="CM109" s="30"/>
      <c r="CN109" s="30"/>
      <c r="CO109" s="30"/>
      <c r="CP109" s="30"/>
      <c r="CQ109" s="15">
        <f t="shared" si="61"/>
        <v>0</v>
      </c>
      <c r="CR109" s="200">
        <f t="shared" si="62"/>
        <v>0</v>
      </c>
      <c r="CS109" s="84"/>
      <c r="CT109" s="85" t="str">
        <f t="shared" si="63"/>
        <v/>
      </c>
      <c r="CU109" s="86" t="str">
        <f t="shared" si="36"/>
        <v/>
      </c>
      <c r="CV109" s="86" t="str">
        <f t="shared" si="64"/>
        <v/>
      </c>
      <c r="CW109" s="198">
        <f t="shared" si="65"/>
        <v>0</v>
      </c>
      <c r="CX109" s="44" t="str">
        <f>IF(ISBLANK('ÁREA MEJORA COMPETENCIAL'!S109),"",IF(CV109="","",SUM(CW109,-CV109)))</f>
        <v/>
      </c>
      <c r="CY109" s="180" t="str">
        <f>IF(ISBLANK('ÁREA MEJORA COMPETENCIAL'!S109),"",IF(CV109="","VER RESULTADOS",(CW109/CV109)))</f>
        <v/>
      </c>
      <c r="CZ109" s="71"/>
    </row>
    <row r="110" spans="1:104" s="59" customFormat="1" ht="18.75" customHeight="1" x14ac:dyDescent="0.3">
      <c r="A110" s="270"/>
      <c r="B110" s="29"/>
      <c r="C110" s="29"/>
      <c r="D110" s="183"/>
      <c r="E110" s="28"/>
      <c r="F110" s="30"/>
      <c r="G110" s="354"/>
      <c r="H110" s="355"/>
      <c r="I110" s="225"/>
      <c r="J110" s="225"/>
      <c r="K110" s="354"/>
      <c r="L110" s="355"/>
      <c r="M110" s="239"/>
      <c r="N110" s="239"/>
      <c r="O110" s="239"/>
      <c r="P110" s="239"/>
      <c r="Q110" s="239"/>
      <c r="R110" s="245"/>
      <c r="S110" s="246"/>
      <c r="T110" s="132" t="str">
        <f t="shared" si="37"/>
        <v/>
      </c>
      <c r="U110" s="132">
        <f t="shared" si="38"/>
        <v>0</v>
      </c>
      <c r="V110" s="133" t="str">
        <f t="shared" si="39"/>
        <v/>
      </c>
      <c r="W110" s="133" t="str">
        <f t="shared" si="40"/>
        <v/>
      </c>
      <c r="X110" s="132">
        <f t="shared" si="41"/>
        <v>0</v>
      </c>
      <c r="Y110" s="133" t="str">
        <f t="shared" si="42"/>
        <v/>
      </c>
      <c r="Z110" s="82"/>
      <c r="AA110" s="36"/>
      <c r="AB110" s="36"/>
      <c r="AC110" s="31">
        <f t="shared" si="43"/>
        <v>0</v>
      </c>
      <c r="AD110" s="36"/>
      <c r="AE110" s="36"/>
      <c r="AF110" s="31">
        <f t="shared" si="44"/>
        <v>0</v>
      </c>
      <c r="AG110" s="36"/>
      <c r="AH110" s="36"/>
      <c r="AI110" s="31">
        <f t="shared" si="45"/>
        <v>0</v>
      </c>
      <c r="AJ110" s="36"/>
      <c r="AK110" s="36"/>
      <c r="AL110" s="31">
        <f t="shared" si="46"/>
        <v>0</v>
      </c>
      <c r="AM110" s="36"/>
      <c r="AN110" s="36"/>
      <c r="AO110" s="31">
        <f t="shared" si="47"/>
        <v>0</v>
      </c>
      <c r="AP110" s="199">
        <f t="shared" si="48"/>
        <v>0</v>
      </c>
      <c r="AQ110" s="36"/>
      <c r="AR110" s="36"/>
      <c r="AS110" s="31">
        <f t="shared" si="49"/>
        <v>0</v>
      </c>
      <c r="AT110" s="36"/>
      <c r="AU110" s="36"/>
      <c r="AV110" s="31">
        <f t="shared" si="50"/>
        <v>0</v>
      </c>
      <c r="AW110" s="36"/>
      <c r="AX110" s="36"/>
      <c r="AY110" s="31">
        <f t="shared" si="51"/>
        <v>0</v>
      </c>
      <c r="AZ110" s="36"/>
      <c r="BA110" s="36"/>
      <c r="BB110" s="31">
        <f t="shared" si="52"/>
        <v>0</v>
      </c>
      <c r="BC110" s="36"/>
      <c r="BD110" s="36"/>
      <c r="BE110" s="31">
        <f t="shared" si="53"/>
        <v>0</v>
      </c>
      <c r="BF110" s="200">
        <f t="shared" si="54"/>
        <v>0</v>
      </c>
      <c r="BG110" s="83"/>
      <c r="BH110" s="83"/>
      <c r="BI110" s="15">
        <f t="shared" si="55"/>
        <v>0</v>
      </c>
      <c r="BJ110" s="83"/>
      <c r="BK110" s="83"/>
      <c r="BL110" s="15">
        <f t="shared" si="56"/>
        <v>0</v>
      </c>
      <c r="BM110" s="83"/>
      <c r="BN110" s="83"/>
      <c r="BO110" s="15">
        <f t="shared" si="57"/>
        <v>0</v>
      </c>
      <c r="BP110" s="83"/>
      <c r="BQ110" s="83"/>
      <c r="BR110" s="15">
        <f t="shared" si="58"/>
        <v>0</v>
      </c>
      <c r="BS110" s="83"/>
      <c r="BT110" s="83"/>
      <c r="BU110" s="15">
        <f t="shared" si="59"/>
        <v>0</v>
      </c>
      <c r="BV110" s="200">
        <f t="shared" si="60"/>
        <v>0</v>
      </c>
      <c r="BW110" s="30"/>
      <c r="BX110" s="30"/>
      <c r="BY110" s="30"/>
      <c r="BZ110" s="30"/>
      <c r="CA110" s="30"/>
      <c r="CB110" s="30"/>
      <c r="CC110" s="30"/>
      <c r="CD110" s="30"/>
      <c r="CE110" s="30"/>
      <c r="CF110" s="30"/>
      <c r="CG110" s="30"/>
      <c r="CH110" s="30"/>
      <c r="CI110" s="30"/>
      <c r="CJ110" s="30"/>
      <c r="CK110" s="30"/>
      <c r="CL110" s="30"/>
      <c r="CM110" s="30"/>
      <c r="CN110" s="30"/>
      <c r="CO110" s="30"/>
      <c r="CP110" s="30"/>
      <c r="CQ110" s="15">
        <f t="shared" si="61"/>
        <v>0</v>
      </c>
      <c r="CR110" s="200">
        <f t="shared" si="62"/>
        <v>0</v>
      </c>
      <c r="CS110" s="84"/>
      <c r="CT110" s="85" t="str">
        <f t="shared" si="63"/>
        <v/>
      </c>
      <c r="CU110" s="86" t="str">
        <f t="shared" si="36"/>
        <v/>
      </c>
      <c r="CV110" s="86" t="str">
        <f t="shared" si="64"/>
        <v/>
      </c>
      <c r="CW110" s="198">
        <f t="shared" si="65"/>
        <v>0</v>
      </c>
      <c r="CX110" s="44" t="str">
        <f>IF(ISBLANK('ÁREA MEJORA COMPETENCIAL'!S110),"",IF(CV110="","",SUM(CW110,-CV110)))</f>
        <v/>
      </c>
      <c r="CY110" s="180" t="str">
        <f>IF(ISBLANK('ÁREA MEJORA COMPETENCIAL'!S110),"",IF(CV110="","VER RESULTADOS",(CW110/CV110)))</f>
        <v/>
      </c>
      <c r="CZ110" s="71"/>
    </row>
    <row r="111" spans="1:104" s="59" customFormat="1" ht="18.75" customHeight="1" x14ac:dyDescent="0.3">
      <c r="A111" s="270"/>
      <c r="B111" s="29"/>
      <c r="C111" s="29"/>
      <c r="D111" s="183"/>
      <c r="E111" s="28"/>
      <c r="F111" s="30"/>
      <c r="G111" s="354"/>
      <c r="H111" s="355"/>
      <c r="I111" s="225"/>
      <c r="J111" s="225"/>
      <c r="K111" s="354"/>
      <c r="L111" s="355"/>
      <c r="M111" s="239"/>
      <c r="N111" s="239"/>
      <c r="O111" s="239"/>
      <c r="P111" s="239"/>
      <c r="Q111" s="239"/>
      <c r="R111" s="245"/>
      <c r="S111" s="246"/>
      <c r="T111" s="132" t="str">
        <f t="shared" si="37"/>
        <v/>
      </c>
      <c r="U111" s="132">
        <f t="shared" si="38"/>
        <v>0</v>
      </c>
      <c r="V111" s="133" t="str">
        <f t="shared" si="39"/>
        <v/>
      </c>
      <c r="W111" s="133" t="str">
        <f t="shared" si="40"/>
        <v/>
      </c>
      <c r="X111" s="132">
        <f t="shared" si="41"/>
        <v>0</v>
      </c>
      <c r="Y111" s="133" t="str">
        <f t="shared" si="42"/>
        <v/>
      </c>
      <c r="Z111" s="82"/>
      <c r="AA111" s="36"/>
      <c r="AB111" s="36"/>
      <c r="AC111" s="31">
        <f t="shared" si="43"/>
        <v>0</v>
      </c>
      <c r="AD111" s="36"/>
      <c r="AE111" s="36"/>
      <c r="AF111" s="31">
        <f t="shared" si="44"/>
        <v>0</v>
      </c>
      <c r="AG111" s="36"/>
      <c r="AH111" s="36"/>
      <c r="AI111" s="31">
        <f t="shared" si="45"/>
        <v>0</v>
      </c>
      <c r="AJ111" s="36"/>
      <c r="AK111" s="36"/>
      <c r="AL111" s="31">
        <f t="shared" si="46"/>
        <v>0</v>
      </c>
      <c r="AM111" s="36"/>
      <c r="AN111" s="36"/>
      <c r="AO111" s="31">
        <f t="shared" si="47"/>
        <v>0</v>
      </c>
      <c r="AP111" s="199">
        <f t="shared" si="48"/>
        <v>0</v>
      </c>
      <c r="AQ111" s="36"/>
      <c r="AR111" s="36"/>
      <c r="AS111" s="31">
        <f t="shared" si="49"/>
        <v>0</v>
      </c>
      <c r="AT111" s="36"/>
      <c r="AU111" s="36"/>
      <c r="AV111" s="31">
        <f t="shared" si="50"/>
        <v>0</v>
      </c>
      <c r="AW111" s="36"/>
      <c r="AX111" s="36"/>
      <c r="AY111" s="31">
        <f t="shared" si="51"/>
        <v>0</v>
      </c>
      <c r="AZ111" s="36"/>
      <c r="BA111" s="36"/>
      <c r="BB111" s="31">
        <f t="shared" si="52"/>
        <v>0</v>
      </c>
      <c r="BC111" s="36"/>
      <c r="BD111" s="36"/>
      <c r="BE111" s="31">
        <f t="shared" si="53"/>
        <v>0</v>
      </c>
      <c r="BF111" s="200">
        <f t="shared" si="54"/>
        <v>0</v>
      </c>
      <c r="BG111" s="83"/>
      <c r="BH111" s="83"/>
      <c r="BI111" s="15">
        <f t="shared" si="55"/>
        <v>0</v>
      </c>
      <c r="BJ111" s="83"/>
      <c r="BK111" s="83"/>
      <c r="BL111" s="15">
        <f t="shared" si="56"/>
        <v>0</v>
      </c>
      <c r="BM111" s="83"/>
      <c r="BN111" s="83"/>
      <c r="BO111" s="15">
        <f t="shared" si="57"/>
        <v>0</v>
      </c>
      <c r="BP111" s="83"/>
      <c r="BQ111" s="83"/>
      <c r="BR111" s="15">
        <f t="shared" si="58"/>
        <v>0</v>
      </c>
      <c r="BS111" s="83"/>
      <c r="BT111" s="83"/>
      <c r="BU111" s="15">
        <f t="shared" si="59"/>
        <v>0</v>
      </c>
      <c r="BV111" s="200">
        <f t="shared" si="60"/>
        <v>0</v>
      </c>
      <c r="BW111" s="30"/>
      <c r="BX111" s="30"/>
      <c r="BY111" s="30"/>
      <c r="BZ111" s="30"/>
      <c r="CA111" s="30"/>
      <c r="CB111" s="30"/>
      <c r="CC111" s="30"/>
      <c r="CD111" s="30"/>
      <c r="CE111" s="30"/>
      <c r="CF111" s="30"/>
      <c r="CG111" s="30"/>
      <c r="CH111" s="30"/>
      <c r="CI111" s="30"/>
      <c r="CJ111" s="30"/>
      <c r="CK111" s="30"/>
      <c r="CL111" s="30"/>
      <c r="CM111" s="30"/>
      <c r="CN111" s="30"/>
      <c r="CO111" s="30"/>
      <c r="CP111" s="30"/>
      <c r="CQ111" s="15">
        <f t="shared" si="61"/>
        <v>0</v>
      </c>
      <c r="CR111" s="200">
        <f t="shared" si="62"/>
        <v>0</v>
      </c>
      <c r="CS111" s="84"/>
      <c r="CT111" s="85" t="str">
        <f t="shared" si="63"/>
        <v/>
      </c>
      <c r="CU111" s="86" t="str">
        <f t="shared" si="36"/>
        <v/>
      </c>
      <c r="CV111" s="86" t="str">
        <f t="shared" si="64"/>
        <v/>
      </c>
      <c r="CW111" s="198">
        <f t="shared" si="65"/>
        <v>0</v>
      </c>
      <c r="CX111" s="44" t="str">
        <f>IF(ISBLANK('ÁREA MEJORA COMPETENCIAL'!S111),"",IF(CV111="","",SUM(CW111,-CV111)))</f>
        <v/>
      </c>
      <c r="CY111" s="180" t="str">
        <f>IF(ISBLANK('ÁREA MEJORA COMPETENCIAL'!S111),"",IF(CV111="","VER RESULTADOS",(CW111/CV111)))</f>
        <v/>
      </c>
      <c r="CZ111" s="71"/>
    </row>
    <row r="112" spans="1:104" s="59" customFormat="1" ht="18.75" customHeight="1" x14ac:dyDescent="0.3">
      <c r="A112" s="270"/>
      <c r="B112" s="29"/>
      <c r="C112" s="29"/>
      <c r="D112" s="183"/>
      <c r="E112" s="28"/>
      <c r="F112" s="30"/>
      <c r="G112" s="354"/>
      <c r="H112" s="355"/>
      <c r="I112" s="225"/>
      <c r="J112" s="225"/>
      <c r="K112" s="354"/>
      <c r="L112" s="355"/>
      <c r="M112" s="239"/>
      <c r="N112" s="239"/>
      <c r="O112" s="239"/>
      <c r="P112" s="239"/>
      <c r="Q112" s="239"/>
      <c r="R112" s="245"/>
      <c r="S112" s="246"/>
      <c r="T112" s="132" t="str">
        <f t="shared" si="37"/>
        <v/>
      </c>
      <c r="U112" s="132">
        <f t="shared" si="38"/>
        <v>0</v>
      </c>
      <c r="V112" s="133" t="str">
        <f t="shared" si="39"/>
        <v/>
      </c>
      <c r="W112" s="133" t="str">
        <f t="shared" si="40"/>
        <v/>
      </c>
      <c r="X112" s="132">
        <f t="shared" si="41"/>
        <v>0</v>
      </c>
      <c r="Y112" s="133" t="str">
        <f t="shared" si="42"/>
        <v/>
      </c>
      <c r="Z112" s="82"/>
      <c r="AA112" s="36"/>
      <c r="AB112" s="36"/>
      <c r="AC112" s="31">
        <f t="shared" si="43"/>
        <v>0</v>
      </c>
      <c r="AD112" s="36"/>
      <c r="AE112" s="36"/>
      <c r="AF112" s="31">
        <f t="shared" si="44"/>
        <v>0</v>
      </c>
      <c r="AG112" s="36"/>
      <c r="AH112" s="36"/>
      <c r="AI112" s="31">
        <f t="shared" si="45"/>
        <v>0</v>
      </c>
      <c r="AJ112" s="36"/>
      <c r="AK112" s="36"/>
      <c r="AL112" s="31">
        <f t="shared" si="46"/>
        <v>0</v>
      </c>
      <c r="AM112" s="36"/>
      <c r="AN112" s="36"/>
      <c r="AO112" s="31">
        <f t="shared" si="47"/>
        <v>0</v>
      </c>
      <c r="AP112" s="199">
        <f t="shared" si="48"/>
        <v>0</v>
      </c>
      <c r="AQ112" s="36"/>
      <c r="AR112" s="36"/>
      <c r="AS112" s="31">
        <f t="shared" si="49"/>
        <v>0</v>
      </c>
      <c r="AT112" s="36"/>
      <c r="AU112" s="36"/>
      <c r="AV112" s="31">
        <f t="shared" si="50"/>
        <v>0</v>
      </c>
      <c r="AW112" s="36"/>
      <c r="AX112" s="36"/>
      <c r="AY112" s="31">
        <f t="shared" si="51"/>
        <v>0</v>
      </c>
      <c r="AZ112" s="36"/>
      <c r="BA112" s="36"/>
      <c r="BB112" s="31">
        <f t="shared" si="52"/>
        <v>0</v>
      </c>
      <c r="BC112" s="36"/>
      <c r="BD112" s="36"/>
      <c r="BE112" s="31">
        <f t="shared" si="53"/>
        <v>0</v>
      </c>
      <c r="BF112" s="200">
        <f t="shared" si="54"/>
        <v>0</v>
      </c>
      <c r="BG112" s="83"/>
      <c r="BH112" s="83"/>
      <c r="BI112" s="15">
        <f t="shared" si="55"/>
        <v>0</v>
      </c>
      <c r="BJ112" s="83"/>
      <c r="BK112" s="83"/>
      <c r="BL112" s="15">
        <f t="shared" si="56"/>
        <v>0</v>
      </c>
      <c r="BM112" s="83"/>
      <c r="BN112" s="83"/>
      <c r="BO112" s="15">
        <f t="shared" si="57"/>
        <v>0</v>
      </c>
      <c r="BP112" s="83"/>
      <c r="BQ112" s="83"/>
      <c r="BR112" s="15">
        <f t="shared" si="58"/>
        <v>0</v>
      </c>
      <c r="BS112" s="83"/>
      <c r="BT112" s="83"/>
      <c r="BU112" s="15">
        <f t="shared" si="59"/>
        <v>0</v>
      </c>
      <c r="BV112" s="200">
        <f t="shared" si="60"/>
        <v>0</v>
      </c>
      <c r="BW112" s="30"/>
      <c r="BX112" s="30"/>
      <c r="BY112" s="30"/>
      <c r="BZ112" s="30"/>
      <c r="CA112" s="30"/>
      <c r="CB112" s="30"/>
      <c r="CC112" s="30"/>
      <c r="CD112" s="30"/>
      <c r="CE112" s="30"/>
      <c r="CF112" s="30"/>
      <c r="CG112" s="30"/>
      <c r="CH112" s="30"/>
      <c r="CI112" s="30"/>
      <c r="CJ112" s="30"/>
      <c r="CK112" s="30"/>
      <c r="CL112" s="30"/>
      <c r="CM112" s="30"/>
      <c r="CN112" s="30"/>
      <c r="CO112" s="30"/>
      <c r="CP112" s="30"/>
      <c r="CQ112" s="15">
        <f t="shared" si="61"/>
        <v>0</v>
      </c>
      <c r="CR112" s="200">
        <f t="shared" si="62"/>
        <v>0</v>
      </c>
      <c r="CS112" s="84"/>
      <c r="CT112" s="85" t="str">
        <f t="shared" si="63"/>
        <v/>
      </c>
      <c r="CU112" s="86" t="str">
        <f t="shared" si="36"/>
        <v/>
      </c>
      <c r="CV112" s="86" t="str">
        <f t="shared" si="64"/>
        <v/>
      </c>
      <c r="CW112" s="198">
        <f t="shared" si="65"/>
        <v>0</v>
      </c>
      <c r="CX112" s="44" t="str">
        <f>IF(ISBLANK('ÁREA MEJORA COMPETENCIAL'!S112),"",IF(CV112="","",SUM(CW112,-CV112)))</f>
        <v/>
      </c>
      <c r="CY112" s="180" t="str">
        <f>IF(ISBLANK('ÁREA MEJORA COMPETENCIAL'!S112),"",IF(CV112="","VER RESULTADOS",(CW112/CV112)))</f>
        <v/>
      </c>
      <c r="CZ112" s="71"/>
    </row>
    <row r="113" spans="1:104" s="59" customFormat="1" ht="18.75" customHeight="1" x14ac:dyDescent="0.3">
      <c r="A113" s="270"/>
      <c r="B113" s="29"/>
      <c r="C113" s="29"/>
      <c r="D113" s="183"/>
      <c r="E113" s="28"/>
      <c r="F113" s="30"/>
      <c r="G113" s="354"/>
      <c r="H113" s="355"/>
      <c r="I113" s="225"/>
      <c r="J113" s="225"/>
      <c r="K113" s="354"/>
      <c r="L113" s="355"/>
      <c r="M113" s="239"/>
      <c r="N113" s="239"/>
      <c r="O113" s="239"/>
      <c r="P113" s="239"/>
      <c r="Q113" s="239"/>
      <c r="R113" s="245"/>
      <c r="S113" s="246"/>
      <c r="T113" s="132" t="str">
        <f t="shared" si="37"/>
        <v/>
      </c>
      <c r="U113" s="132">
        <f t="shared" si="38"/>
        <v>0</v>
      </c>
      <c r="V113" s="133" t="str">
        <f t="shared" si="39"/>
        <v/>
      </c>
      <c r="W113" s="133" t="str">
        <f t="shared" si="40"/>
        <v/>
      </c>
      <c r="X113" s="132">
        <f t="shared" si="41"/>
        <v>0</v>
      </c>
      <c r="Y113" s="133" t="str">
        <f t="shared" si="42"/>
        <v/>
      </c>
      <c r="Z113" s="82"/>
      <c r="AA113" s="36"/>
      <c r="AB113" s="36"/>
      <c r="AC113" s="31">
        <f t="shared" si="43"/>
        <v>0</v>
      </c>
      <c r="AD113" s="36"/>
      <c r="AE113" s="36"/>
      <c r="AF113" s="31">
        <f t="shared" si="44"/>
        <v>0</v>
      </c>
      <c r="AG113" s="36"/>
      <c r="AH113" s="36"/>
      <c r="AI113" s="31">
        <f t="shared" si="45"/>
        <v>0</v>
      </c>
      <c r="AJ113" s="36"/>
      <c r="AK113" s="36"/>
      <c r="AL113" s="31">
        <f t="shared" si="46"/>
        <v>0</v>
      </c>
      <c r="AM113" s="36"/>
      <c r="AN113" s="36"/>
      <c r="AO113" s="31">
        <f t="shared" si="47"/>
        <v>0</v>
      </c>
      <c r="AP113" s="199">
        <f t="shared" si="48"/>
        <v>0</v>
      </c>
      <c r="AQ113" s="36"/>
      <c r="AR113" s="36"/>
      <c r="AS113" s="31">
        <f t="shared" si="49"/>
        <v>0</v>
      </c>
      <c r="AT113" s="36"/>
      <c r="AU113" s="36"/>
      <c r="AV113" s="31">
        <f t="shared" si="50"/>
        <v>0</v>
      </c>
      <c r="AW113" s="36"/>
      <c r="AX113" s="36"/>
      <c r="AY113" s="31">
        <f t="shared" si="51"/>
        <v>0</v>
      </c>
      <c r="AZ113" s="36"/>
      <c r="BA113" s="36"/>
      <c r="BB113" s="31">
        <f t="shared" si="52"/>
        <v>0</v>
      </c>
      <c r="BC113" s="36"/>
      <c r="BD113" s="36"/>
      <c r="BE113" s="31">
        <f t="shared" si="53"/>
        <v>0</v>
      </c>
      <c r="BF113" s="200">
        <f t="shared" si="54"/>
        <v>0</v>
      </c>
      <c r="BG113" s="83"/>
      <c r="BH113" s="83"/>
      <c r="BI113" s="15">
        <f t="shared" si="55"/>
        <v>0</v>
      </c>
      <c r="BJ113" s="83"/>
      <c r="BK113" s="83"/>
      <c r="BL113" s="15">
        <f t="shared" si="56"/>
        <v>0</v>
      </c>
      <c r="BM113" s="83"/>
      <c r="BN113" s="83"/>
      <c r="BO113" s="15">
        <f t="shared" si="57"/>
        <v>0</v>
      </c>
      <c r="BP113" s="83"/>
      <c r="BQ113" s="83"/>
      <c r="BR113" s="15">
        <f t="shared" si="58"/>
        <v>0</v>
      </c>
      <c r="BS113" s="83"/>
      <c r="BT113" s="83"/>
      <c r="BU113" s="15">
        <f t="shared" si="59"/>
        <v>0</v>
      </c>
      <c r="BV113" s="200">
        <f t="shared" si="60"/>
        <v>0</v>
      </c>
      <c r="BW113" s="30"/>
      <c r="BX113" s="30"/>
      <c r="BY113" s="30"/>
      <c r="BZ113" s="30"/>
      <c r="CA113" s="30"/>
      <c r="CB113" s="30"/>
      <c r="CC113" s="30"/>
      <c r="CD113" s="30"/>
      <c r="CE113" s="30"/>
      <c r="CF113" s="30"/>
      <c r="CG113" s="30"/>
      <c r="CH113" s="30"/>
      <c r="CI113" s="30"/>
      <c r="CJ113" s="30"/>
      <c r="CK113" s="30"/>
      <c r="CL113" s="30"/>
      <c r="CM113" s="30"/>
      <c r="CN113" s="30"/>
      <c r="CO113" s="30"/>
      <c r="CP113" s="30"/>
      <c r="CQ113" s="15">
        <f t="shared" si="61"/>
        <v>0</v>
      </c>
      <c r="CR113" s="200">
        <f t="shared" si="62"/>
        <v>0</v>
      </c>
      <c r="CS113" s="84"/>
      <c r="CT113" s="85" t="str">
        <f t="shared" si="63"/>
        <v/>
      </c>
      <c r="CU113" s="86" t="str">
        <f t="shared" si="36"/>
        <v/>
      </c>
      <c r="CV113" s="86" t="str">
        <f t="shared" si="64"/>
        <v/>
      </c>
      <c r="CW113" s="198">
        <f t="shared" si="65"/>
        <v>0</v>
      </c>
      <c r="CX113" s="44" t="str">
        <f>IF(ISBLANK('ÁREA MEJORA COMPETENCIAL'!S113),"",IF(CV113="","",SUM(CW113,-CV113)))</f>
        <v/>
      </c>
      <c r="CY113" s="180" t="str">
        <f>IF(ISBLANK('ÁREA MEJORA COMPETENCIAL'!S113),"",IF(CV113="","VER RESULTADOS",(CW113/CV113)))</f>
        <v/>
      </c>
      <c r="CZ113" s="71"/>
    </row>
    <row r="114" spans="1:104" s="59" customFormat="1" ht="18.75" customHeight="1" x14ac:dyDescent="0.3">
      <c r="A114" s="270"/>
      <c r="B114" s="29"/>
      <c r="C114" s="29"/>
      <c r="D114" s="183"/>
      <c r="E114" s="28"/>
      <c r="F114" s="30"/>
      <c r="G114" s="354"/>
      <c r="H114" s="355"/>
      <c r="I114" s="225"/>
      <c r="J114" s="225"/>
      <c r="K114" s="354"/>
      <c r="L114" s="355"/>
      <c r="M114" s="239"/>
      <c r="N114" s="239"/>
      <c r="O114" s="239"/>
      <c r="P114" s="239"/>
      <c r="Q114" s="239"/>
      <c r="R114" s="245"/>
      <c r="S114" s="246"/>
      <c r="T114" s="132" t="str">
        <f t="shared" si="37"/>
        <v/>
      </c>
      <c r="U114" s="132">
        <f t="shared" si="38"/>
        <v>0</v>
      </c>
      <c r="V114" s="133" t="str">
        <f t="shared" si="39"/>
        <v/>
      </c>
      <c r="W114" s="133" t="str">
        <f t="shared" si="40"/>
        <v/>
      </c>
      <c r="X114" s="132">
        <f t="shared" si="41"/>
        <v>0</v>
      </c>
      <c r="Y114" s="133" t="str">
        <f t="shared" si="42"/>
        <v/>
      </c>
      <c r="Z114" s="82"/>
      <c r="AA114" s="36"/>
      <c r="AB114" s="36"/>
      <c r="AC114" s="31">
        <f t="shared" si="43"/>
        <v>0</v>
      </c>
      <c r="AD114" s="36"/>
      <c r="AE114" s="36"/>
      <c r="AF114" s="31">
        <f t="shared" si="44"/>
        <v>0</v>
      </c>
      <c r="AG114" s="36"/>
      <c r="AH114" s="36"/>
      <c r="AI114" s="31">
        <f t="shared" si="45"/>
        <v>0</v>
      </c>
      <c r="AJ114" s="36"/>
      <c r="AK114" s="36"/>
      <c r="AL114" s="31">
        <f t="shared" si="46"/>
        <v>0</v>
      </c>
      <c r="AM114" s="36"/>
      <c r="AN114" s="36"/>
      <c r="AO114" s="31">
        <f t="shared" si="47"/>
        <v>0</v>
      </c>
      <c r="AP114" s="199">
        <f t="shared" si="48"/>
        <v>0</v>
      </c>
      <c r="AQ114" s="36"/>
      <c r="AR114" s="36"/>
      <c r="AS114" s="31">
        <f t="shared" si="49"/>
        <v>0</v>
      </c>
      <c r="AT114" s="36"/>
      <c r="AU114" s="36"/>
      <c r="AV114" s="31">
        <f t="shared" si="50"/>
        <v>0</v>
      </c>
      <c r="AW114" s="36"/>
      <c r="AX114" s="36"/>
      <c r="AY114" s="31">
        <f t="shared" si="51"/>
        <v>0</v>
      </c>
      <c r="AZ114" s="36"/>
      <c r="BA114" s="36"/>
      <c r="BB114" s="31">
        <f t="shared" si="52"/>
        <v>0</v>
      </c>
      <c r="BC114" s="36"/>
      <c r="BD114" s="36"/>
      <c r="BE114" s="31">
        <f t="shared" si="53"/>
        <v>0</v>
      </c>
      <c r="BF114" s="200">
        <f t="shared" si="54"/>
        <v>0</v>
      </c>
      <c r="BG114" s="83"/>
      <c r="BH114" s="83"/>
      <c r="BI114" s="15">
        <f t="shared" si="55"/>
        <v>0</v>
      </c>
      <c r="BJ114" s="83"/>
      <c r="BK114" s="83"/>
      <c r="BL114" s="15">
        <f t="shared" si="56"/>
        <v>0</v>
      </c>
      <c r="BM114" s="83"/>
      <c r="BN114" s="83"/>
      <c r="BO114" s="15">
        <f t="shared" si="57"/>
        <v>0</v>
      </c>
      <c r="BP114" s="83"/>
      <c r="BQ114" s="83"/>
      <c r="BR114" s="15">
        <f t="shared" si="58"/>
        <v>0</v>
      </c>
      <c r="BS114" s="83"/>
      <c r="BT114" s="83"/>
      <c r="BU114" s="15">
        <f t="shared" si="59"/>
        <v>0</v>
      </c>
      <c r="BV114" s="200">
        <f t="shared" si="60"/>
        <v>0</v>
      </c>
      <c r="BW114" s="30"/>
      <c r="BX114" s="30"/>
      <c r="BY114" s="30"/>
      <c r="BZ114" s="30"/>
      <c r="CA114" s="30"/>
      <c r="CB114" s="30"/>
      <c r="CC114" s="30"/>
      <c r="CD114" s="30"/>
      <c r="CE114" s="30"/>
      <c r="CF114" s="30"/>
      <c r="CG114" s="30"/>
      <c r="CH114" s="30"/>
      <c r="CI114" s="30"/>
      <c r="CJ114" s="30"/>
      <c r="CK114" s="30"/>
      <c r="CL114" s="30"/>
      <c r="CM114" s="30"/>
      <c r="CN114" s="30"/>
      <c r="CO114" s="30"/>
      <c r="CP114" s="30"/>
      <c r="CQ114" s="15">
        <f t="shared" si="61"/>
        <v>0</v>
      </c>
      <c r="CR114" s="200">
        <f t="shared" si="62"/>
        <v>0</v>
      </c>
      <c r="CS114" s="84"/>
      <c r="CT114" s="85" t="str">
        <f t="shared" si="63"/>
        <v/>
      </c>
      <c r="CU114" s="86" t="str">
        <f t="shared" si="36"/>
        <v/>
      </c>
      <c r="CV114" s="86" t="str">
        <f t="shared" si="64"/>
        <v/>
      </c>
      <c r="CW114" s="198">
        <f t="shared" si="65"/>
        <v>0</v>
      </c>
      <c r="CX114" s="44" t="str">
        <f>IF(ISBLANK('ÁREA MEJORA COMPETENCIAL'!S114),"",IF(CV114="","",SUM(CW114,-CV114)))</f>
        <v/>
      </c>
      <c r="CY114" s="180" t="str">
        <f>IF(ISBLANK('ÁREA MEJORA COMPETENCIAL'!S114),"",IF(CV114="","VER RESULTADOS",(CW114/CV114)))</f>
        <v/>
      </c>
      <c r="CZ114" s="71"/>
    </row>
    <row r="115" spans="1:104" s="59" customFormat="1" ht="18.75" customHeight="1" x14ac:dyDescent="0.3">
      <c r="A115" s="270"/>
      <c r="B115" s="29"/>
      <c r="C115" s="29"/>
      <c r="D115" s="183"/>
      <c r="E115" s="28"/>
      <c r="F115" s="30"/>
      <c r="G115" s="354"/>
      <c r="H115" s="355"/>
      <c r="I115" s="225"/>
      <c r="J115" s="225"/>
      <c r="K115" s="354"/>
      <c r="L115" s="355"/>
      <c r="M115" s="239"/>
      <c r="N115" s="239"/>
      <c r="O115" s="239"/>
      <c r="P115" s="239"/>
      <c r="Q115" s="239"/>
      <c r="R115" s="245"/>
      <c r="S115" s="246"/>
      <c r="T115" s="132" t="str">
        <f t="shared" si="37"/>
        <v/>
      </c>
      <c r="U115" s="132">
        <f t="shared" si="38"/>
        <v>0</v>
      </c>
      <c r="V115" s="133" t="str">
        <f t="shared" si="39"/>
        <v/>
      </c>
      <c r="W115" s="133" t="str">
        <f t="shared" si="40"/>
        <v/>
      </c>
      <c r="X115" s="132">
        <f t="shared" si="41"/>
        <v>0</v>
      </c>
      <c r="Y115" s="133" t="str">
        <f t="shared" si="42"/>
        <v/>
      </c>
      <c r="Z115" s="82"/>
      <c r="AA115" s="36"/>
      <c r="AB115" s="36"/>
      <c r="AC115" s="31">
        <f t="shared" si="43"/>
        <v>0</v>
      </c>
      <c r="AD115" s="36"/>
      <c r="AE115" s="36"/>
      <c r="AF115" s="31">
        <f t="shared" si="44"/>
        <v>0</v>
      </c>
      <c r="AG115" s="36"/>
      <c r="AH115" s="36"/>
      <c r="AI115" s="31">
        <f t="shared" si="45"/>
        <v>0</v>
      </c>
      <c r="AJ115" s="36"/>
      <c r="AK115" s="36"/>
      <c r="AL115" s="31">
        <f t="shared" si="46"/>
        <v>0</v>
      </c>
      <c r="AM115" s="36"/>
      <c r="AN115" s="36"/>
      <c r="AO115" s="31">
        <f t="shared" si="47"/>
        <v>0</v>
      </c>
      <c r="AP115" s="199">
        <f t="shared" si="48"/>
        <v>0</v>
      </c>
      <c r="AQ115" s="36"/>
      <c r="AR115" s="36"/>
      <c r="AS115" s="31">
        <f t="shared" si="49"/>
        <v>0</v>
      </c>
      <c r="AT115" s="36"/>
      <c r="AU115" s="36"/>
      <c r="AV115" s="31">
        <f t="shared" si="50"/>
        <v>0</v>
      </c>
      <c r="AW115" s="36"/>
      <c r="AX115" s="36"/>
      <c r="AY115" s="31">
        <f t="shared" si="51"/>
        <v>0</v>
      </c>
      <c r="AZ115" s="36"/>
      <c r="BA115" s="36"/>
      <c r="BB115" s="31">
        <f t="shared" si="52"/>
        <v>0</v>
      </c>
      <c r="BC115" s="36"/>
      <c r="BD115" s="36"/>
      <c r="BE115" s="31">
        <f t="shared" si="53"/>
        <v>0</v>
      </c>
      <c r="BF115" s="200">
        <f t="shared" si="54"/>
        <v>0</v>
      </c>
      <c r="BG115" s="83"/>
      <c r="BH115" s="83"/>
      <c r="BI115" s="15">
        <f t="shared" si="55"/>
        <v>0</v>
      </c>
      <c r="BJ115" s="83"/>
      <c r="BK115" s="83"/>
      <c r="BL115" s="15">
        <f t="shared" si="56"/>
        <v>0</v>
      </c>
      <c r="BM115" s="83"/>
      <c r="BN115" s="83"/>
      <c r="BO115" s="15">
        <f t="shared" si="57"/>
        <v>0</v>
      </c>
      <c r="BP115" s="83"/>
      <c r="BQ115" s="83"/>
      <c r="BR115" s="15">
        <f t="shared" si="58"/>
        <v>0</v>
      </c>
      <c r="BS115" s="83"/>
      <c r="BT115" s="83"/>
      <c r="BU115" s="15">
        <f t="shared" si="59"/>
        <v>0</v>
      </c>
      <c r="BV115" s="200">
        <f t="shared" si="60"/>
        <v>0</v>
      </c>
      <c r="BW115" s="30"/>
      <c r="BX115" s="30"/>
      <c r="BY115" s="30"/>
      <c r="BZ115" s="30"/>
      <c r="CA115" s="30"/>
      <c r="CB115" s="30"/>
      <c r="CC115" s="30"/>
      <c r="CD115" s="30"/>
      <c r="CE115" s="30"/>
      <c r="CF115" s="30"/>
      <c r="CG115" s="30"/>
      <c r="CH115" s="30"/>
      <c r="CI115" s="30"/>
      <c r="CJ115" s="30"/>
      <c r="CK115" s="30"/>
      <c r="CL115" s="30"/>
      <c r="CM115" s="30"/>
      <c r="CN115" s="30"/>
      <c r="CO115" s="30"/>
      <c r="CP115" s="30"/>
      <c r="CQ115" s="15">
        <f t="shared" si="61"/>
        <v>0</v>
      </c>
      <c r="CR115" s="200">
        <f t="shared" si="62"/>
        <v>0</v>
      </c>
      <c r="CS115" s="84"/>
      <c r="CT115" s="85" t="str">
        <f t="shared" si="63"/>
        <v/>
      </c>
      <c r="CU115" s="86" t="str">
        <f t="shared" si="36"/>
        <v/>
      </c>
      <c r="CV115" s="86" t="str">
        <f t="shared" si="64"/>
        <v/>
      </c>
      <c r="CW115" s="198">
        <f t="shared" si="65"/>
        <v>0</v>
      </c>
      <c r="CX115" s="44" t="str">
        <f>IF(ISBLANK('ÁREA MEJORA COMPETENCIAL'!S115),"",IF(CV115="","",SUM(CW115,-CV115)))</f>
        <v/>
      </c>
      <c r="CY115" s="180" t="str">
        <f>IF(ISBLANK('ÁREA MEJORA COMPETENCIAL'!S115),"",IF(CV115="","VER RESULTADOS",(CW115/CV115)))</f>
        <v/>
      </c>
      <c r="CZ115" s="71"/>
    </row>
    <row r="116" spans="1:104" s="59" customFormat="1" ht="18.75" customHeight="1" x14ac:dyDescent="0.3">
      <c r="A116" s="270"/>
      <c r="B116" s="29"/>
      <c r="C116" s="29"/>
      <c r="D116" s="183"/>
      <c r="E116" s="28"/>
      <c r="F116" s="30"/>
      <c r="G116" s="354"/>
      <c r="H116" s="355"/>
      <c r="I116" s="225"/>
      <c r="J116" s="225"/>
      <c r="K116" s="354"/>
      <c r="L116" s="355"/>
      <c r="M116" s="239"/>
      <c r="N116" s="239"/>
      <c r="O116" s="239"/>
      <c r="P116" s="239"/>
      <c r="Q116" s="239"/>
      <c r="R116" s="245"/>
      <c r="S116" s="246"/>
      <c r="T116" s="132" t="str">
        <f t="shared" si="37"/>
        <v/>
      </c>
      <c r="U116" s="132">
        <f t="shared" si="38"/>
        <v>0</v>
      </c>
      <c r="V116" s="133" t="str">
        <f t="shared" si="39"/>
        <v/>
      </c>
      <c r="W116" s="133" t="str">
        <f t="shared" si="40"/>
        <v/>
      </c>
      <c r="X116" s="132">
        <f t="shared" si="41"/>
        <v>0</v>
      </c>
      <c r="Y116" s="133" t="str">
        <f t="shared" si="42"/>
        <v/>
      </c>
      <c r="Z116" s="82"/>
      <c r="AA116" s="36"/>
      <c r="AB116" s="36"/>
      <c r="AC116" s="31">
        <f t="shared" si="43"/>
        <v>0</v>
      </c>
      <c r="AD116" s="36"/>
      <c r="AE116" s="36"/>
      <c r="AF116" s="31">
        <f t="shared" si="44"/>
        <v>0</v>
      </c>
      <c r="AG116" s="36"/>
      <c r="AH116" s="36"/>
      <c r="AI116" s="31">
        <f t="shared" si="45"/>
        <v>0</v>
      </c>
      <c r="AJ116" s="36"/>
      <c r="AK116" s="36"/>
      <c r="AL116" s="31">
        <f t="shared" si="46"/>
        <v>0</v>
      </c>
      <c r="AM116" s="36"/>
      <c r="AN116" s="36"/>
      <c r="AO116" s="31">
        <f t="shared" si="47"/>
        <v>0</v>
      </c>
      <c r="AP116" s="199">
        <f t="shared" si="48"/>
        <v>0</v>
      </c>
      <c r="AQ116" s="36"/>
      <c r="AR116" s="36"/>
      <c r="AS116" s="31">
        <f t="shared" si="49"/>
        <v>0</v>
      </c>
      <c r="AT116" s="36"/>
      <c r="AU116" s="36"/>
      <c r="AV116" s="31">
        <f t="shared" si="50"/>
        <v>0</v>
      </c>
      <c r="AW116" s="36"/>
      <c r="AX116" s="36"/>
      <c r="AY116" s="31">
        <f t="shared" si="51"/>
        <v>0</v>
      </c>
      <c r="AZ116" s="36"/>
      <c r="BA116" s="36"/>
      <c r="BB116" s="31">
        <f t="shared" si="52"/>
        <v>0</v>
      </c>
      <c r="BC116" s="36"/>
      <c r="BD116" s="36"/>
      <c r="BE116" s="31">
        <f t="shared" si="53"/>
        <v>0</v>
      </c>
      <c r="BF116" s="200">
        <f t="shared" si="54"/>
        <v>0</v>
      </c>
      <c r="BG116" s="83"/>
      <c r="BH116" s="83"/>
      <c r="BI116" s="15">
        <f t="shared" si="55"/>
        <v>0</v>
      </c>
      <c r="BJ116" s="83"/>
      <c r="BK116" s="83"/>
      <c r="BL116" s="15">
        <f t="shared" si="56"/>
        <v>0</v>
      </c>
      <c r="BM116" s="83"/>
      <c r="BN116" s="83"/>
      <c r="BO116" s="15">
        <f t="shared" si="57"/>
        <v>0</v>
      </c>
      <c r="BP116" s="83"/>
      <c r="BQ116" s="83"/>
      <c r="BR116" s="15">
        <f t="shared" si="58"/>
        <v>0</v>
      </c>
      <c r="BS116" s="83"/>
      <c r="BT116" s="83"/>
      <c r="BU116" s="15">
        <f t="shared" si="59"/>
        <v>0</v>
      </c>
      <c r="BV116" s="200">
        <f t="shared" si="60"/>
        <v>0</v>
      </c>
      <c r="BW116" s="30"/>
      <c r="BX116" s="30"/>
      <c r="BY116" s="30"/>
      <c r="BZ116" s="30"/>
      <c r="CA116" s="30"/>
      <c r="CB116" s="30"/>
      <c r="CC116" s="30"/>
      <c r="CD116" s="30"/>
      <c r="CE116" s="30"/>
      <c r="CF116" s="30"/>
      <c r="CG116" s="30"/>
      <c r="CH116" s="30"/>
      <c r="CI116" s="30"/>
      <c r="CJ116" s="30"/>
      <c r="CK116" s="30"/>
      <c r="CL116" s="30"/>
      <c r="CM116" s="30"/>
      <c r="CN116" s="30"/>
      <c r="CO116" s="30"/>
      <c r="CP116" s="30"/>
      <c r="CQ116" s="15">
        <f t="shared" si="61"/>
        <v>0</v>
      </c>
      <c r="CR116" s="200">
        <f t="shared" si="62"/>
        <v>0</v>
      </c>
      <c r="CS116" s="84"/>
      <c r="CT116" s="85" t="str">
        <f t="shared" si="63"/>
        <v/>
      </c>
      <c r="CU116" s="86" t="str">
        <f t="shared" si="36"/>
        <v/>
      </c>
      <c r="CV116" s="86" t="str">
        <f t="shared" si="64"/>
        <v/>
      </c>
      <c r="CW116" s="198">
        <f t="shared" si="65"/>
        <v>0</v>
      </c>
      <c r="CX116" s="44" t="str">
        <f>IF(ISBLANK('ÁREA MEJORA COMPETENCIAL'!S116),"",IF(CV116="","",SUM(CW116,-CV116)))</f>
        <v/>
      </c>
      <c r="CY116" s="180" t="str">
        <f>IF(ISBLANK('ÁREA MEJORA COMPETENCIAL'!S116),"",IF(CV116="","VER RESULTADOS",(CW116/CV116)))</f>
        <v/>
      </c>
      <c r="CZ116" s="71"/>
    </row>
    <row r="117" spans="1:104" s="59" customFormat="1" ht="18.75" customHeight="1" x14ac:dyDescent="0.3">
      <c r="A117" s="270"/>
      <c r="B117" s="29"/>
      <c r="C117" s="29"/>
      <c r="D117" s="183"/>
      <c r="E117" s="28"/>
      <c r="F117" s="30"/>
      <c r="G117" s="354"/>
      <c r="H117" s="355"/>
      <c r="I117" s="225"/>
      <c r="J117" s="225"/>
      <c r="K117" s="354"/>
      <c r="L117" s="355"/>
      <c r="M117" s="239"/>
      <c r="N117" s="239"/>
      <c r="O117" s="239"/>
      <c r="P117" s="239"/>
      <c r="Q117" s="239"/>
      <c r="R117" s="245"/>
      <c r="S117" s="246"/>
      <c r="T117" s="132" t="str">
        <f t="shared" si="37"/>
        <v/>
      </c>
      <c r="U117" s="132">
        <f t="shared" si="38"/>
        <v>0</v>
      </c>
      <c r="V117" s="133" t="str">
        <f t="shared" si="39"/>
        <v/>
      </c>
      <c r="W117" s="133" t="str">
        <f t="shared" si="40"/>
        <v/>
      </c>
      <c r="X117" s="132">
        <f t="shared" si="41"/>
        <v>0</v>
      </c>
      <c r="Y117" s="133" t="str">
        <f t="shared" si="42"/>
        <v/>
      </c>
      <c r="Z117" s="82"/>
      <c r="AA117" s="36"/>
      <c r="AB117" s="36"/>
      <c r="AC117" s="31">
        <f t="shared" si="43"/>
        <v>0</v>
      </c>
      <c r="AD117" s="36"/>
      <c r="AE117" s="36"/>
      <c r="AF117" s="31">
        <f t="shared" si="44"/>
        <v>0</v>
      </c>
      <c r="AG117" s="36"/>
      <c r="AH117" s="36"/>
      <c r="AI117" s="31">
        <f t="shared" si="45"/>
        <v>0</v>
      </c>
      <c r="AJ117" s="36"/>
      <c r="AK117" s="36"/>
      <c r="AL117" s="31">
        <f t="shared" si="46"/>
        <v>0</v>
      </c>
      <c r="AM117" s="36"/>
      <c r="AN117" s="36"/>
      <c r="AO117" s="31">
        <f t="shared" si="47"/>
        <v>0</v>
      </c>
      <c r="AP117" s="199">
        <f t="shared" si="48"/>
        <v>0</v>
      </c>
      <c r="AQ117" s="36"/>
      <c r="AR117" s="36"/>
      <c r="AS117" s="31">
        <f t="shared" si="49"/>
        <v>0</v>
      </c>
      <c r="AT117" s="36"/>
      <c r="AU117" s="36"/>
      <c r="AV117" s="31">
        <f t="shared" si="50"/>
        <v>0</v>
      </c>
      <c r="AW117" s="36"/>
      <c r="AX117" s="36"/>
      <c r="AY117" s="31">
        <f t="shared" si="51"/>
        <v>0</v>
      </c>
      <c r="AZ117" s="36"/>
      <c r="BA117" s="36"/>
      <c r="BB117" s="31">
        <f t="shared" si="52"/>
        <v>0</v>
      </c>
      <c r="BC117" s="36"/>
      <c r="BD117" s="36"/>
      <c r="BE117" s="31">
        <f t="shared" si="53"/>
        <v>0</v>
      </c>
      <c r="BF117" s="200">
        <f t="shared" si="54"/>
        <v>0</v>
      </c>
      <c r="BG117" s="83"/>
      <c r="BH117" s="83"/>
      <c r="BI117" s="15">
        <f t="shared" si="55"/>
        <v>0</v>
      </c>
      <c r="BJ117" s="83"/>
      <c r="BK117" s="83"/>
      <c r="BL117" s="15">
        <f t="shared" si="56"/>
        <v>0</v>
      </c>
      <c r="BM117" s="83"/>
      <c r="BN117" s="83"/>
      <c r="BO117" s="15">
        <f t="shared" si="57"/>
        <v>0</v>
      </c>
      <c r="BP117" s="83"/>
      <c r="BQ117" s="83"/>
      <c r="BR117" s="15">
        <f t="shared" si="58"/>
        <v>0</v>
      </c>
      <c r="BS117" s="83"/>
      <c r="BT117" s="83"/>
      <c r="BU117" s="15">
        <f t="shared" si="59"/>
        <v>0</v>
      </c>
      <c r="BV117" s="200">
        <f t="shared" si="60"/>
        <v>0</v>
      </c>
      <c r="BW117" s="30"/>
      <c r="BX117" s="30"/>
      <c r="BY117" s="30"/>
      <c r="BZ117" s="30"/>
      <c r="CA117" s="30"/>
      <c r="CB117" s="30"/>
      <c r="CC117" s="30"/>
      <c r="CD117" s="30"/>
      <c r="CE117" s="30"/>
      <c r="CF117" s="30"/>
      <c r="CG117" s="30"/>
      <c r="CH117" s="30"/>
      <c r="CI117" s="30"/>
      <c r="CJ117" s="30"/>
      <c r="CK117" s="30"/>
      <c r="CL117" s="30"/>
      <c r="CM117" s="30"/>
      <c r="CN117" s="30"/>
      <c r="CO117" s="30"/>
      <c r="CP117" s="30"/>
      <c r="CQ117" s="15">
        <f t="shared" si="61"/>
        <v>0</v>
      </c>
      <c r="CR117" s="200">
        <f t="shared" si="62"/>
        <v>0</v>
      </c>
      <c r="CS117" s="84"/>
      <c r="CT117" s="85" t="str">
        <f t="shared" si="63"/>
        <v/>
      </c>
      <c r="CU117" s="86" t="str">
        <f t="shared" si="36"/>
        <v/>
      </c>
      <c r="CV117" s="86" t="str">
        <f t="shared" si="64"/>
        <v/>
      </c>
      <c r="CW117" s="198">
        <f t="shared" si="65"/>
        <v>0</v>
      </c>
      <c r="CX117" s="44" t="str">
        <f>IF(ISBLANK('ÁREA MEJORA COMPETENCIAL'!S117),"",IF(CV117="","",SUM(CW117,-CV117)))</f>
        <v/>
      </c>
      <c r="CY117" s="180" t="str">
        <f>IF(ISBLANK('ÁREA MEJORA COMPETENCIAL'!S117),"",IF(CV117="","VER RESULTADOS",(CW117/CV117)))</f>
        <v/>
      </c>
      <c r="CZ117" s="71"/>
    </row>
    <row r="118" spans="1:104" s="59" customFormat="1" ht="18.75" customHeight="1" x14ac:dyDescent="0.3">
      <c r="A118" s="270"/>
      <c r="B118" s="29"/>
      <c r="C118" s="29"/>
      <c r="D118" s="183"/>
      <c r="E118" s="28"/>
      <c r="F118" s="30"/>
      <c r="G118" s="354"/>
      <c r="H118" s="355"/>
      <c r="I118" s="225"/>
      <c r="J118" s="225"/>
      <c r="K118" s="354"/>
      <c r="L118" s="355"/>
      <c r="M118" s="239"/>
      <c r="N118" s="239"/>
      <c r="O118" s="239"/>
      <c r="P118" s="239"/>
      <c r="Q118" s="239"/>
      <c r="R118" s="245"/>
      <c r="S118" s="246"/>
      <c r="T118" s="132" t="str">
        <f t="shared" si="37"/>
        <v/>
      </c>
      <c r="U118" s="132">
        <f t="shared" si="38"/>
        <v>0</v>
      </c>
      <c r="V118" s="133" t="str">
        <f t="shared" si="39"/>
        <v/>
      </c>
      <c r="W118" s="133" t="str">
        <f t="shared" si="40"/>
        <v/>
      </c>
      <c r="X118" s="132">
        <f t="shared" si="41"/>
        <v>0</v>
      </c>
      <c r="Y118" s="133" t="str">
        <f t="shared" si="42"/>
        <v/>
      </c>
      <c r="Z118" s="82"/>
      <c r="AA118" s="36"/>
      <c r="AB118" s="36"/>
      <c r="AC118" s="31">
        <f t="shared" si="43"/>
        <v>0</v>
      </c>
      <c r="AD118" s="36"/>
      <c r="AE118" s="36"/>
      <c r="AF118" s="31">
        <f t="shared" si="44"/>
        <v>0</v>
      </c>
      <c r="AG118" s="36"/>
      <c r="AH118" s="36"/>
      <c r="AI118" s="31">
        <f t="shared" si="45"/>
        <v>0</v>
      </c>
      <c r="AJ118" s="36"/>
      <c r="AK118" s="36"/>
      <c r="AL118" s="31">
        <f t="shared" si="46"/>
        <v>0</v>
      </c>
      <c r="AM118" s="36"/>
      <c r="AN118" s="36"/>
      <c r="AO118" s="31">
        <f t="shared" si="47"/>
        <v>0</v>
      </c>
      <c r="AP118" s="199">
        <f t="shared" si="48"/>
        <v>0</v>
      </c>
      <c r="AQ118" s="36"/>
      <c r="AR118" s="36"/>
      <c r="AS118" s="31">
        <f t="shared" si="49"/>
        <v>0</v>
      </c>
      <c r="AT118" s="36"/>
      <c r="AU118" s="36"/>
      <c r="AV118" s="31">
        <f t="shared" si="50"/>
        <v>0</v>
      </c>
      <c r="AW118" s="36"/>
      <c r="AX118" s="36"/>
      <c r="AY118" s="31">
        <f t="shared" si="51"/>
        <v>0</v>
      </c>
      <c r="AZ118" s="36"/>
      <c r="BA118" s="36"/>
      <c r="BB118" s="31">
        <f t="shared" si="52"/>
        <v>0</v>
      </c>
      <c r="BC118" s="36"/>
      <c r="BD118" s="36"/>
      <c r="BE118" s="31">
        <f t="shared" si="53"/>
        <v>0</v>
      </c>
      <c r="BF118" s="200">
        <f t="shared" si="54"/>
        <v>0</v>
      </c>
      <c r="BG118" s="83"/>
      <c r="BH118" s="83"/>
      <c r="BI118" s="15">
        <f t="shared" si="55"/>
        <v>0</v>
      </c>
      <c r="BJ118" s="83"/>
      <c r="BK118" s="83"/>
      <c r="BL118" s="15">
        <f t="shared" si="56"/>
        <v>0</v>
      </c>
      <c r="BM118" s="83"/>
      <c r="BN118" s="83"/>
      <c r="BO118" s="15">
        <f t="shared" si="57"/>
        <v>0</v>
      </c>
      <c r="BP118" s="83"/>
      <c r="BQ118" s="83"/>
      <c r="BR118" s="15">
        <f t="shared" si="58"/>
        <v>0</v>
      </c>
      <c r="BS118" s="83"/>
      <c r="BT118" s="83"/>
      <c r="BU118" s="15">
        <f t="shared" si="59"/>
        <v>0</v>
      </c>
      <c r="BV118" s="200">
        <f t="shared" si="60"/>
        <v>0</v>
      </c>
      <c r="BW118" s="30"/>
      <c r="BX118" s="30"/>
      <c r="BY118" s="30"/>
      <c r="BZ118" s="30"/>
      <c r="CA118" s="30"/>
      <c r="CB118" s="30"/>
      <c r="CC118" s="30"/>
      <c r="CD118" s="30"/>
      <c r="CE118" s="30"/>
      <c r="CF118" s="30"/>
      <c r="CG118" s="30"/>
      <c r="CH118" s="30"/>
      <c r="CI118" s="30"/>
      <c r="CJ118" s="30"/>
      <c r="CK118" s="30"/>
      <c r="CL118" s="30"/>
      <c r="CM118" s="30"/>
      <c r="CN118" s="30"/>
      <c r="CO118" s="30"/>
      <c r="CP118" s="30"/>
      <c r="CQ118" s="15">
        <f t="shared" si="61"/>
        <v>0</v>
      </c>
      <c r="CR118" s="200">
        <f t="shared" si="62"/>
        <v>0</v>
      </c>
      <c r="CS118" s="84"/>
      <c r="CT118" s="85" t="str">
        <f t="shared" si="63"/>
        <v/>
      </c>
      <c r="CU118" s="86" t="str">
        <f t="shared" si="36"/>
        <v/>
      </c>
      <c r="CV118" s="86" t="str">
        <f t="shared" si="64"/>
        <v/>
      </c>
      <c r="CW118" s="198">
        <f t="shared" si="65"/>
        <v>0</v>
      </c>
      <c r="CX118" s="44" t="str">
        <f>IF(ISBLANK('ÁREA MEJORA COMPETENCIAL'!S118),"",IF(CV118="","",SUM(CW118,-CV118)))</f>
        <v/>
      </c>
      <c r="CY118" s="180" t="str">
        <f>IF(ISBLANK('ÁREA MEJORA COMPETENCIAL'!S118),"",IF(CV118="","VER RESULTADOS",(CW118/CV118)))</f>
        <v/>
      </c>
      <c r="CZ118" s="71"/>
    </row>
    <row r="119" spans="1:104" s="59" customFormat="1" ht="18.75" customHeight="1" x14ac:dyDescent="0.3">
      <c r="A119" s="270"/>
      <c r="B119" s="29"/>
      <c r="C119" s="29"/>
      <c r="D119" s="183"/>
      <c r="E119" s="28"/>
      <c r="F119" s="30"/>
      <c r="G119" s="354"/>
      <c r="H119" s="355"/>
      <c r="I119" s="225"/>
      <c r="J119" s="225"/>
      <c r="K119" s="354"/>
      <c r="L119" s="355"/>
      <c r="M119" s="239"/>
      <c r="N119" s="239"/>
      <c r="O119" s="239"/>
      <c r="P119" s="239"/>
      <c r="Q119" s="239"/>
      <c r="R119" s="245"/>
      <c r="S119" s="246"/>
      <c r="T119" s="132" t="str">
        <f t="shared" si="37"/>
        <v/>
      </c>
      <c r="U119" s="132">
        <f t="shared" si="38"/>
        <v>0</v>
      </c>
      <c r="V119" s="133" t="str">
        <f t="shared" si="39"/>
        <v/>
      </c>
      <c r="W119" s="133" t="str">
        <f t="shared" si="40"/>
        <v/>
      </c>
      <c r="X119" s="132">
        <f t="shared" si="41"/>
        <v>0</v>
      </c>
      <c r="Y119" s="133" t="str">
        <f t="shared" si="42"/>
        <v/>
      </c>
      <c r="Z119" s="82"/>
      <c r="AA119" s="36"/>
      <c r="AB119" s="36"/>
      <c r="AC119" s="31">
        <f t="shared" si="43"/>
        <v>0</v>
      </c>
      <c r="AD119" s="36"/>
      <c r="AE119" s="36"/>
      <c r="AF119" s="31">
        <f t="shared" si="44"/>
        <v>0</v>
      </c>
      <c r="AG119" s="36"/>
      <c r="AH119" s="36"/>
      <c r="AI119" s="31">
        <f t="shared" si="45"/>
        <v>0</v>
      </c>
      <c r="AJ119" s="36"/>
      <c r="AK119" s="36"/>
      <c r="AL119" s="31">
        <f t="shared" si="46"/>
        <v>0</v>
      </c>
      <c r="AM119" s="36"/>
      <c r="AN119" s="36"/>
      <c r="AO119" s="31">
        <f t="shared" si="47"/>
        <v>0</v>
      </c>
      <c r="AP119" s="199">
        <f t="shared" si="48"/>
        <v>0</v>
      </c>
      <c r="AQ119" s="36"/>
      <c r="AR119" s="36"/>
      <c r="AS119" s="31">
        <f t="shared" si="49"/>
        <v>0</v>
      </c>
      <c r="AT119" s="36"/>
      <c r="AU119" s="36"/>
      <c r="AV119" s="31">
        <f t="shared" si="50"/>
        <v>0</v>
      </c>
      <c r="AW119" s="36"/>
      <c r="AX119" s="36"/>
      <c r="AY119" s="31">
        <f t="shared" si="51"/>
        <v>0</v>
      </c>
      <c r="AZ119" s="36"/>
      <c r="BA119" s="36"/>
      <c r="BB119" s="31">
        <f t="shared" si="52"/>
        <v>0</v>
      </c>
      <c r="BC119" s="36"/>
      <c r="BD119" s="36"/>
      <c r="BE119" s="31">
        <f t="shared" si="53"/>
        <v>0</v>
      </c>
      <c r="BF119" s="200">
        <f t="shared" si="54"/>
        <v>0</v>
      </c>
      <c r="BG119" s="83"/>
      <c r="BH119" s="83"/>
      <c r="BI119" s="15">
        <f t="shared" si="55"/>
        <v>0</v>
      </c>
      <c r="BJ119" s="83"/>
      <c r="BK119" s="83"/>
      <c r="BL119" s="15">
        <f t="shared" si="56"/>
        <v>0</v>
      </c>
      <c r="BM119" s="83"/>
      <c r="BN119" s="83"/>
      <c r="BO119" s="15">
        <f t="shared" si="57"/>
        <v>0</v>
      </c>
      <c r="BP119" s="83"/>
      <c r="BQ119" s="83"/>
      <c r="BR119" s="15">
        <f t="shared" si="58"/>
        <v>0</v>
      </c>
      <c r="BS119" s="83"/>
      <c r="BT119" s="83"/>
      <c r="BU119" s="15">
        <f t="shared" si="59"/>
        <v>0</v>
      </c>
      <c r="BV119" s="200">
        <f t="shared" si="60"/>
        <v>0</v>
      </c>
      <c r="BW119" s="30"/>
      <c r="BX119" s="30"/>
      <c r="BY119" s="30"/>
      <c r="BZ119" s="30"/>
      <c r="CA119" s="30"/>
      <c r="CB119" s="30"/>
      <c r="CC119" s="30"/>
      <c r="CD119" s="30"/>
      <c r="CE119" s="30"/>
      <c r="CF119" s="30"/>
      <c r="CG119" s="30"/>
      <c r="CH119" s="30"/>
      <c r="CI119" s="30"/>
      <c r="CJ119" s="30"/>
      <c r="CK119" s="30"/>
      <c r="CL119" s="30"/>
      <c r="CM119" s="30"/>
      <c r="CN119" s="30"/>
      <c r="CO119" s="30"/>
      <c r="CP119" s="30"/>
      <c r="CQ119" s="15">
        <f t="shared" si="61"/>
        <v>0</v>
      </c>
      <c r="CR119" s="200">
        <f t="shared" si="62"/>
        <v>0</v>
      </c>
      <c r="CS119" s="84"/>
      <c r="CT119" s="85" t="str">
        <f t="shared" si="63"/>
        <v/>
      </c>
      <c r="CU119" s="86" t="str">
        <f t="shared" si="36"/>
        <v/>
      </c>
      <c r="CV119" s="86" t="str">
        <f t="shared" si="64"/>
        <v/>
      </c>
      <c r="CW119" s="198">
        <f t="shared" si="65"/>
        <v>0</v>
      </c>
      <c r="CX119" s="44" t="str">
        <f>IF(ISBLANK('ÁREA MEJORA COMPETENCIAL'!S119),"",IF(CV119="","",SUM(CW119,-CV119)))</f>
        <v/>
      </c>
      <c r="CY119" s="180" t="str">
        <f>IF(ISBLANK('ÁREA MEJORA COMPETENCIAL'!S119),"",IF(CV119="","VER RESULTADOS",(CW119/CV119)))</f>
        <v/>
      </c>
      <c r="CZ119" s="71"/>
    </row>
    <row r="120" spans="1:104" s="59" customFormat="1" ht="18.75" customHeight="1" x14ac:dyDescent="0.3">
      <c r="A120" s="270"/>
      <c r="B120" s="29"/>
      <c r="C120" s="29"/>
      <c r="D120" s="183"/>
      <c r="E120" s="28"/>
      <c r="F120" s="30"/>
      <c r="G120" s="354"/>
      <c r="H120" s="355"/>
      <c r="I120" s="225"/>
      <c r="J120" s="225"/>
      <c r="K120" s="354"/>
      <c r="L120" s="355"/>
      <c r="M120" s="239"/>
      <c r="N120" s="239"/>
      <c r="O120" s="239"/>
      <c r="P120" s="239"/>
      <c r="Q120" s="239"/>
      <c r="R120" s="245"/>
      <c r="S120" s="246"/>
      <c r="T120" s="132" t="str">
        <f t="shared" si="37"/>
        <v/>
      </c>
      <c r="U120" s="132">
        <f t="shared" si="38"/>
        <v>0</v>
      </c>
      <c r="V120" s="133" t="str">
        <f t="shared" si="39"/>
        <v/>
      </c>
      <c r="W120" s="133" t="str">
        <f t="shared" si="40"/>
        <v/>
      </c>
      <c r="X120" s="132">
        <f t="shared" si="41"/>
        <v>0</v>
      </c>
      <c r="Y120" s="133" t="str">
        <f t="shared" si="42"/>
        <v/>
      </c>
      <c r="Z120" s="82"/>
      <c r="AA120" s="36"/>
      <c r="AB120" s="36"/>
      <c r="AC120" s="31">
        <f t="shared" si="43"/>
        <v>0</v>
      </c>
      <c r="AD120" s="36"/>
      <c r="AE120" s="36"/>
      <c r="AF120" s="31">
        <f t="shared" si="44"/>
        <v>0</v>
      </c>
      <c r="AG120" s="36"/>
      <c r="AH120" s="36"/>
      <c r="AI120" s="31">
        <f t="shared" si="45"/>
        <v>0</v>
      </c>
      <c r="AJ120" s="36"/>
      <c r="AK120" s="36"/>
      <c r="AL120" s="31">
        <f t="shared" si="46"/>
        <v>0</v>
      </c>
      <c r="AM120" s="36"/>
      <c r="AN120" s="36"/>
      <c r="AO120" s="31">
        <f t="shared" si="47"/>
        <v>0</v>
      </c>
      <c r="AP120" s="199">
        <f t="shared" si="48"/>
        <v>0</v>
      </c>
      <c r="AQ120" s="36"/>
      <c r="AR120" s="36"/>
      <c r="AS120" s="31">
        <f t="shared" si="49"/>
        <v>0</v>
      </c>
      <c r="AT120" s="36"/>
      <c r="AU120" s="36"/>
      <c r="AV120" s="31">
        <f t="shared" si="50"/>
        <v>0</v>
      </c>
      <c r="AW120" s="36"/>
      <c r="AX120" s="36"/>
      <c r="AY120" s="31">
        <f t="shared" si="51"/>
        <v>0</v>
      </c>
      <c r="AZ120" s="36"/>
      <c r="BA120" s="36"/>
      <c r="BB120" s="31">
        <f t="shared" si="52"/>
        <v>0</v>
      </c>
      <c r="BC120" s="36"/>
      <c r="BD120" s="36"/>
      <c r="BE120" s="31">
        <f t="shared" si="53"/>
        <v>0</v>
      </c>
      <c r="BF120" s="200">
        <f t="shared" si="54"/>
        <v>0</v>
      </c>
      <c r="BG120" s="83"/>
      <c r="BH120" s="83"/>
      <c r="BI120" s="15">
        <f t="shared" si="55"/>
        <v>0</v>
      </c>
      <c r="BJ120" s="83"/>
      <c r="BK120" s="83"/>
      <c r="BL120" s="15">
        <f t="shared" si="56"/>
        <v>0</v>
      </c>
      <c r="BM120" s="83"/>
      <c r="BN120" s="83"/>
      <c r="BO120" s="15">
        <f t="shared" si="57"/>
        <v>0</v>
      </c>
      <c r="BP120" s="83"/>
      <c r="BQ120" s="83"/>
      <c r="BR120" s="15">
        <f t="shared" si="58"/>
        <v>0</v>
      </c>
      <c r="BS120" s="83"/>
      <c r="BT120" s="83"/>
      <c r="BU120" s="15">
        <f t="shared" si="59"/>
        <v>0</v>
      </c>
      <c r="BV120" s="200">
        <f t="shared" si="60"/>
        <v>0</v>
      </c>
      <c r="BW120" s="30"/>
      <c r="BX120" s="30"/>
      <c r="BY120" s="30"/>
      <c r="BZ120" s="30"/>
      <c r="CA120" s="30"/>
      <c r="CB120" s="30"/>
      <c r="CC120" s="30"/>
      <c r="CD120" s="30"/>
      <c r="CE120" s="30"/>
      <c r="CF120" s="30"/>
      <c r="CG120" s="30"/>
      <c r="CH120" s="30"/>
      <c r="CI120" s="30"/>
      <c r="CJ120" s="30"/>
      <c r="CK120" s="30"/>
      <c r="CL120" s="30"/>
      <c r="CM120" s="30"/>
      <c r="CN120" s="30"/>
      <c r="CO120" s="30"/>
      <c r="CP120" s="30"/>
      <c r="CQ120" s="15">
        <f t="shared" si="61"/>
        <v>0</v>
      </c>
      <c r="CR120" s="200">
        <f t="shared" si="62"/>
        <v>0</v>
      </c>
      <c r="CS120" s="84"/>
      <c r="CT120" s="85" t="str">
        <f t="shared" si="63"/>
        <v/>
      </c>
      <c r="CU120" s="86" t="str">
        <f t="shared" si="36"/>
        <v/>
      </c>
      <c r="CV120" s="86" t="str">
        <f t="shared" si="64"/>
        <v/>
      </c>
      <c r="CW120" s="198">
        <f t="shared" si="65"/>
        <v>0</v>
      </c>
      <c r="CX120" s="44" t="str">
        <f>IF(ISBLANK('ÁREA MEJORA COMPETENCIAL'!S120),"",IF(CV120="","",SUM(CW120,-CV120)))</f>
        <v/>
      </c>
      <c r="CY120" s="180" t="str">
        <f>IF(ISBLANK('ÁREA MEJORA COMPETENCIAL'!S120),"",IF(CV120="","VER RESULTADOS",(CW120/CV120)))</f>
        <v/>
      </c>
      <c r="CZ120" s="71"/>
    </row>
    <row r="121" spans="1:104" s="59" customFormat="1" ht="18.75" customHeight="1" x14ac:dyDescent="0.3">
      <c r="A121" s="270"/>
      <c r="B121" s="29"/>
      <c r="C121" s="29"/>
      <c r="D121" s="183"/>
      <c r="E121" s="28"/>
      <c r="F121" s="30"/>
      <c r="G121" s="354"/>
      <c r="H121" s="355"/>
      <c r="I121" s="225"/>
      <c r="J121" s="225"/>
      <c r="K121" s="354"/>
      <c r="L121" s="355"/>
      <c r="M121" s="239"/>
      <c r="N121" s="239"/>
      <c r="O121" s="239"/>
      <c r="P121" s="239"/>
      <c r="Q121" s="239"/>
      <c r="R121" s="245"/>
      <c r="S121" s="246"/>
      <c r="T121" s="132" t="str">
        <f t="shared" si="37"/>
        <v/>
      </c>
      <c r="U121" s="132">
        <f t="shared" si="38"/>
        <v>0</v>
      </c>
      <c r="V121" s="133" t="str">
        <f t="shared" si="39"/>
        <v/>
      </c>
      <c r="W121" s="133" t="str">
        <f t="shared" si="40"/>
        <v/>
      </c>
      <c r="X121" s="132">
        <f t="shared" si="41"/>
        <v>0</v>
      </c>
      <c r="Y121" s="133" t="str">
        <f t="shared" si="42"/>
        <v/>
      </c>
      <c r="Z121" s="82"/>
      <c r="AA121" s="36"/>
      <c r="AB121" s="36"/>
      <c r="AC121" s="31">
        <f t="shared" si="43"/>
        <v>0</v>
      </c>
      <c r="AD121" s="36"/>
      <c r="AE121" s="36"/>
      <c r="AF121" s="31">
        <f t="shared" si="44"/>
        <v>0</v>
      </c>
      <c r="AG121" s="36"/>
      <c r="AH121" s="36"/>
      <c r="AI121" s="31">
        <f t="shared" si="45"/>
        <v>0</v>
      </c>
      <c r="AJ121" s="36"/>
      <c r="AK121" s="36"/>
      <c r="AL121" s="31">
        <f t="shared" si="46"/>
        <v>0</v>
      </c>
      <c r="AM121" s="36"/>
      <c r="AN121" s="36"/>
      <c r="AO121" s="31">
        <f t="shared" si="47"/>
        <v>0</v>
      </c>
      <c r="AP121" s="199">
        <f t="shared" si="48"/>
        <v>0</v>
      </c>
      <c r="AQ121" s="36"/>
      <c r="AR121" s="36"/>
      <c r="AS121" s="31">
        <f t="shared" si="49"/>
        <v>0</v>
      </c>
      <c r="AT121" s="36"/>
      <c r="AU121" s="36"/>
      <c r="AV121" s="31">
        <f t="shared" si="50"/>
        <v>0</v>
      </c>
      <c r="AW121" s="36"/>
      <c r="AX121" s="36"/>
      <c r="AY121" s="31">
        <f t="shared" si="51"/>
        <v>0</v>
      </c>
      <c r="AZ121" s="36"/>
      <c r="BA121" s="36"/>
      <c r="BB121" s="31">
        <f t="shared" si="52"/>
        <v>0</v>
      </c>
      <c r="BC121" s="36"/>
      <c r="BD121" s="36"/>
      <c r="BE121" s="31">
        <f t="shared" si="53"/>
        <v>0</v>
      </c>
      <c r="BF121" s="200">
        <f t="shared" si="54"/>
        <v>0</v>
      </c>
      <c r="BG121" s="83"/>
      <c r="BH121" s="83"/>
      <c r="BI121" s="15">
        <f t="shared" si="55"/>
        <v>0</v>
      </c>
      <c r="BJ121" s="83"/>
      <c r="BK121" s="83"/>
      <c r="BL121" s="15">
        <f t="shared" si="56"/>
        <v>0</v>
      </c>
      <c r="BM121" s="83"/>
      <c r="BN121" s="83"/>
      <c r="BO121" s="15">
        <f t="shared" si="57"/>
        <v>0</v>
      </c>
      <c r="BP121" s="83"/>
      <c r="BQ121" s="83"/>
      <c r="BR121" s="15">
        <f t="shared" si="58"/>
        <v>0</v>
      </c>
      <c r="BS121" s="83"/>
      <c r="BT121" s="83"/>
      <c r="BU121" s="15">
        <f t="shared" si="59"/>
        <v>0</v>
      </c>
      <c r="BV121" s="200">
        <f t="shared" si="60"/>
        <v>0</v>
      </c>
      <c r="BW121" s="30"/>
      <c r="BX121" s="30"/>
      <c r="BY121" s="30"/>
      <c r="BZ121" s="30"/>
      <c r="CA121" s="30"/>
      <c r="CB121" s="30"/>
      <c r="CC121" s="30"/>
      <c r="CD121" s="30"/>
      <c r="CE121" s="30"/>
      <c r="CF121" s="30"/>
      <c r="CG121" s="30"/>
      <c r="CH121" s="30"/>
      <c r="CI121" s="30"/>
      <c r="CJ121" s="30"/>
      <c r="CK121" s="30"/>
      <c r="CL121" s="30"/>
      <c r="CM121" s="30"/>
      <c r="CN121" s="30"/>
      <c r="CO121" s="30"/>
      <c r="CP121" s="30"/>
      <c r="CQ121" s="15">
        <f t="shared" si="61"/>
        <v>0</v>
      </c>
      <c r="CR121" s="200">
        <f t="shared" si="62"/>
        <v>0</v>
      </c>
      <c r="CS121" s="84"/>
      <c r="CT121" s="85" t="str">
        <f t="shared" si="63"/>
        <v/>
      </c>
      <c r="CU121" s="86" t="str">
        <f t="shared" si="36"/>
        <v/>
      </c>
      <c r="CV121" s="86" t="str">
        <f t="shared" si="64"/>
        <v/>
      </c>
      <c r="CW121" s="198">
        <f t="shared" si="65"/>
        <v>0</v>
      </c>
      <c r="CX121" s="44" t="str">
        <f>IF(ISBLANK('ÁREA MEJORA COMPETENCIAL'!S121),"",IF(CV121="","",SUM(CW121,-CV121)))</f>
        <v/>
      </c>
      <c r="CY121" s="180" t="str">
        <f>IF(ISBLANK('ÁREA MEJORA COMPETENCIAL'!S121),"",IF(CV121="","VER RESULTADOS",(CW121/CV121)))</f>
        <v/>
      </c>
      <c r="CZ121" s="71"/>
    </row>
    <row r="122" spans="1:104" s="59" customFormat="1" ht="18.75" customHeight="1" x14ac:dyDescent="0.3">
      <c r="A122" s="270"/>
      <c r="B122" s="29"/>
      <c r="C122" s="29"/>
      <c r="D122" s="183"/>
      <c r="E122" s="28"/>
      <c r="F122" s="30"/>
      <c r="G122" s="354"/>
      <c r="H122" s="355"/>
      <c r="I122" s="225"/>
      <c r="J122" s="225"/>
      <c r="K122" s="354"/>
      <c r="L122" s="355"/>
      <c r="M122" s="239"/>
      <c r="N122" s="239"/>
      <c r="O122" s="239"/>
      <c r="P122" s="239"/>
      <c r="Q122" s="239"/>
      <c r="R122" s="245"/>
      <c r="S122" s="246"/>
      <c r="T122" s="132" t="str">
        <f t="shared" si="37"/>
        <v/>
      </c>
      <c r="U122" s="132">
        <f t="shared" si="38"/>
        <v>0</v>
      </c>
      <c r="V122" s="133" t="str">
        <f t="shared" si="39"/>
        <v/>
      </c>
      <c r="W122" s="133" t="str">
        <f t="shared" si="40"/>
        <v/>
      </c>
      <c r="X122" s="132">
        <f t="shared" si="41"/>
        <v>0</v>
      </c>
      <c r="Y122" s="133" t="str">
        <f t="shared" si="42"/>
        <v/>
      </c>
      <c r="Z122" s="82"/>
      <c r="AA122" s="36"/>
      <c r="AB122" s="36"/>
      <c r="AC122" s="31">
        <f t="shared" si="43"/>
        <v>0</v>
      </c>
      <c r="AD122" s="36"/>
      <c r="AE122" s="36"/>
      <c r="AF122" s="31">
        <f t="shared" si="44"/>
        <v>0</v>
      </c>
      <c r="AG122" s="36"/>
      <c r="AH122" s="36"/>
      <c r="AI122" s="31">
        <f t="shared" si="45"/>
        <v>0</v>
      </c>
      <c r="AJ122" s="36"/>
      <c r="AK122" s="36"/>
      <c r="AL122" s="31">
        <f t="shared" si="46"/>
        <v>0</v>
      </c>
      <c r="AM122" s="36"/>
      <c r="AN122" s="36"/>
      <c r="AO122" s="31">
        <f t="shared" si="47"/>
        <v>0</v>
      </c>
      <c r="AP122" s="199">
        <f t="shared" si="48"/>
        <v>0</v>
      </c>
      <c r="AQ122" s="36"/>
      <c r="AR122" s="36"/>
      <c r="AS122" s="31">
        <f t="shared" si="49"/>
        <v>0</v>
      </c>
      <c r="AT122" s="36"/>
      <c r="AU122" s="36"/>
      <c r="AV122" s="31">
        <f t="shared" si="50"/>
        <v>0</v>
      </c>
      <c r="AW122" s="36"/>
      <c r="AX122" s="36"/>
      <c r="AY122" s="31">
        <f t="shared" si="51"/>
        <v>0</v>
      </c>
      <c r="AZ122" s="36"/>
      <c r="BA122" s="36"/>
      <c r="BB122" s="31">
        <f t="shared" si="52"/>
        <v>0</v>
      </c>
      <c r="BC122" s="36"/>
      <c r="BD122" s="36"/>
      <c r="BE122" s="31">
        <f t="shared" si="53"/>
        <v>0</v>
      </c>
      <c r="BF122" s="200">
        <f t="shared" si="54"/>
        <v>0</v>
      </c>
      <c r="BG122" s="83"/>
      <c r="BH122" s="83"/>
      <c r="BI122" s="15">
        <f t="shared" si="55"/>
        <v>0</v>
      </c>
      <c r="BJ122" s="83"/>
      <c r="BK122" s="83"/>
      <c r="BL122" s="15">
        <f t="shared" si="56"/>
        <v>0</v>
      </c>
      <c r="BM122" s="83"/>
      <c r="BN122" s="83"/>
      <c r="BO122" s="15">
        <f t="shared" si="57"/>
        <v>0</v>
      </c>
      <c r="BP122" s="83"/>
      <c r="BQ122" s="83"/>
      <c r="BR122" s="15">
        <f t="shared" si="58"/>
        <v>0</v>
      </c>
      <c r="BS122" s="83"/>
      <c r="BT122" s="83"/>
      <c r="BU122" s="15">
        <f t="shared" si="59"/>
        <v>0</v>
      </c>
      <c r="BV122" s="200">
        <f t="shared" si="60"/>
        <v>0</v>
      </c>
      <c r="BW122" s="30"/>
      <c r="BX122" s="30"/>
      <c r="BY122" s="30"/>
      <c r="BZ122" s="30"/>
      <c r="CA122" s="30"/>
      <c r="CB122" s="30"/>
      <c r="CC122" s="30"/>
      <c r="CD122" s="30"/>
      <c r="CE122" s="30"/>
      <c r="CF122" s="30"/>
      <c r="CG122" s="30"/>
      <c r="CH122" s="30"/>
      <c r="CI122" s="30"/>
      <c r="CJ122" s="30"/>
      <c r="CK122" s="30"/>
      <c r="CL122" s="30"/>
      <c r="CM122" s="30"/>
      <c r="CN122" s="30"/>
      <c r="CO122" s="30"/>
      <c r="CP122" s="30"/>
      <c r="CQ122" s="15">
        <f t="shared" si="61"/>
        <v>0</v>
      </c>
      <c r="CR122" s="200">
        <f t="shared" si="62"/>
        <v>0</v>
      </c>
      <c r="CS122" s="84"/>
      <c r="CT122" s="85" t="str">
        <f t="shared" si="63"/>
        <v/>
      </c>
      <c r="CU122" s="86" t="str">
        <f t="shared" si="36"/>
        <v/>
      </c>
      <c r="CV122" s="86" t="str">
        <f t="shared" si="64"/>
        <v/>
      </c>
      <c r="CW122" s="198">
        <f t="shared" si="65"/>
        <v>0</v>
      </c>
      <c r="CX122" s="44" t="str">
        <f>IF(ISBLANK('ÁREA MEJORA COMPETENCIAL'!S122),"",IF(CV122="","",SUM(CW122,-CV122)))</f>
        <v/>
      </c>
      <c r="CY122" s="180" t="str">
        <f>IF(ISBLANK('ÁREA MEJORA COMPETENCIAL'!S122),"",IF(CV122="","VER RESULTADOS",(CW122/CV122)))</f>
        <v/>
      </c>
      <c r="CZ122" s="71"/>
    </row>
    <row r="123" spans="1:104" s="59" customFormat="1" ht="18.75" customHeight="1" x14ac:dyDescent="0.3">
      <c r="A123" s="270"/>
      <c r="B123" s="29"/>
      <c r="C123" s="29"/>
      <c r="D123" s="183"/>
      <c r="E123" s="28"/>
      <c r="F123" s="30"/>
      <c r="G123" s="354"/>
      <c r="H123" s="355"/>
      <c r="I123" s="225"/>
      <c r="J123" s="225"/>
      <c r="K123" s="354"/>
      <c r="L123" s="355"/>
      <c r="M123" s="239"/>
      <c r="N123" s="239"/>
      <c r="O123" s="239"/>
      <c r="P123" s="239"/>
      <c r="Q123" s="239"/>
      <c r="R123" s="245"/>
      <c r="S123" s="246"/>
      <c r="T123" s="132" t="str">
        <f t="shared" si="37"/>
        <v/>
      </c>
      <c r="U123" s="132">
        <f t="shared" si="38"/>
        <v>0</v>
      </c>
      <c r="V123" s="133" t="str">
        <f t="shared" si="39"/>
        <v/>
      </c>
      <c r="W123" s="133" t="str">
        <f t="shared" si="40"/>
        <v/>
      </c>
      <c r="X123" s="132">
        <f t="shared" si="41"/>
        <v>0</v>
      </c>
      <c r="Y123" s="133" t="str">
        <f t="shared" si="42"/>
        <v/>
      </c>
      <c r="Z123" s="82"/>
      <c r="AA123" s="36"/>
      <c r="AB123" s="36"/>
      <c r="AC123" s="31">
        <f t="shared" si="43"/>
        <v>0</v>
      </c>
      <c r="AD123" s="36"/>
      <c r="AE123" s="36"/>
      <c r="AF123" s="31">
        <f t="shared" si="44"/>
        <v>0</v>
      </c>
      <c r="AG123" s="36"/>
      <c r="AH123" s="36"/>
      <c r="AI123" s="31">
        <f t="shared" si="45"/>
        <v>0</v>
      </c>
      <c r="AJ123" s="36"/>
      <c r="AK123" s="36"/>
      <c r="AL123" s="31">
        <f t="shared" si="46"/>
        <v>0</v>
      </c>
      <c r="AM123" s="36"/>
      <c r="AN123" s="36"/>
      <c r="AO123" s="31">
        <f t="shared" si="47"/>
        <v>0</v>
      </c>
      <c r="AP123" s="199">
        <f t="shared" si="48"/>
        <v>0</v>
      </c>
      <c r="AQ123" s="36"/>
      <c r="AR123" s="36"/>
      <c r="AS123" s="31">
        <f t="shared" si="49"/>
        <v>0</v>
      </c>
      <c r="AT123" s="36"/>
      <c r="AU123" s="36"/>
      <c r="AV123" s="31">
        <f t="shared" si="50"/>
        <v>0</v>
      </c>
      <c r="AW123" s="36"/>
      <c r="AX123" s="36"/>
      <c r="AY123" s="31">
        <f t="shared" si="51"/>
        <v>0</v>
      </c>
      <c r="AZ123" s="36"/>
      <c r="BA123" s="36"/>
      <c r="BB123" s="31">
        <f t="shared" si="52"/>
        <v>0</v>
      </c>
      <c r="BC123" s="36"/>
      <c r="BD123" s="36"/>
      <c r="BE123" s="31">
        <f t="shared" si="53"/>
        <v>0</v>
      </c>
      <c r="BF123" s="200">
        <f t="shared" si="54"/>
        <v>0</v>
      </c>
      <c r="BG123" s="83"/>
      <c r="BH123" s="83"/>
      <c r="BI123" s="15">
        <f t="shared" si="55"/>
        <v>0</v>
      </c>
      <c r="BJ123" s="83"/>
      <c r="BK123" s="83"/>
      <c r="BL123" s="15">
        <f t="shared" si="56"/>
        <v>0</v>
      </c>
      <c r="BM123" s="83"/>
      <c r="BN123" s="83"/>
      <c r="BO123" s="15">
        <f t="shared" si="57"/>
        <v>0</v>
      </c>
      <c r="BP123" s="83"/>
      <c r="BQ123" s="83"/>
      <c r="BR123" s="15">
        <f t="shared" si="58"/>
        <v>0</v>
      </c>
      <c r="BS123" s="83"/>
      <c r="BT123" s="83"/>
      <c r="BU123" s="15">
        <f t="shared" si="59"/>
        <v>0</v>
      </c>
      <c r="BV123" s="200">
        <f t="shared" si="60"/>
        <v>0</v>
      </c>
      <c r="BW123" s="30"/>
      <c r="BX123" s="30"/>
      <c r="BY123" s="30"/>
      <c r="BZ123" s="30"/>
      <c r="CA123" s="30"/>
      <c r="CB123" s="30"/>
      <c r="CC123" s="30"/>
      <c r="CD123" s="30"/>
      <c r="CE123" s="30"/>
      <c r="CF123" s="30"/>
      <c r="CG123" s="30"/>
      <c r="CH123" s="30"/>
      <c r="CI123" s="30"/>
      <c r="CJ123" s="30"/>
      <c r="CK123" s="30"/>
      <c r="CL123" s="30"/>
      <c r="CM123" s="30"/>
      <c r="CN123" s="30"/>
      <c r="CO123" s="30"/>
      <c r="CP123" s="30"/>
      <c r="CQ123" s="15">
        <f t="shared" si="61"/>
        <v>0</v>
      </c>
      <c r="CR123" s="200">
        <f t="shared" si="62"/>
        <v>0</v>
      </c>
      <c r="CS123" s="84"/>
      <c r="CT123" s="85" t="str">
        <f t="shared" si="63"/>
        <v/>
      </c>
      <c r="CU123" s="86" t="str">
        <f t="shared" si="36"/>
        <v/>
      </c>
      <c r="CV123" s="86" t="str">
        <f t="shared" si="64"/>
        <v/>
      </c>
      <c r="CW123" s="198">
        <f t="shared" si="65"/>
        <v>0</v>
      </c>
      <c r="CX123" s="44" t="str">
        <f>IF(ISBLANK('ÁREA MEJORA COMPETENCIAL'!S123),"",IF(CV123="","",SUM(CW123,-CV123)))</f>
        <v/>
      </c>
      <c r="CY123" s="180" t="str">
        <f>IF(ISBLANK('ÁREA MEJORA COMPETENCIAL'!S123),"",IF(CV123="","VER RESULTADOS",(CW123/CV123)))</f>
        <v/>
      </c>
      <c r="CZ123" s="71"/>
    </row>
    <row r="124" spans="1:104" s="59" customFormat="1" ht="18.75" customHeight="1" x14ac:dyDescent="0.3">
      <c r="A124" s="270"/>
      <c r="B124" s="29"/>
      <c r="C124" s="29"/>
      <c r="D124" s="183"/>
      <c r="E124" s="28"/>
      <c r="F124" s="30"/>
      <c r="G124" s="354"/>
      <c r="H124" s="355"/>
      <c r="I124" s="225"/>
      <c r="J124" s="225"/>
      <c r="K124" s="354"/>
      <c r="L124" s="355"/>
      <c r="M124" s="239"/>
      <c r="N124" s="239"/>
      <c r="O124" s="239"/>
      <c r="P124" s="239"/>
      <c r="Q124" s="239"/>
      <c r="R124" s="245"/>
      <c r="S124" s="246"/>
      <c r="T124" s="132" t="str">
        <f t="shared" si="37"/>
        <v/>
      </c>
      <c r="U124" s="132">
        <f t="shared" si="38"/>
        <v>0</v>
      </c>
      <c r="V124" s="133" t="str">
        <f t="shared" si="39"/>
        <v/>
      </c>
      <c r="W124" s="133" t="str">
        <f t="shared" si="40"/>
        <v/>
      </c>
      <c r="X124" s="132">
        <f t="shared" si="41"/>
        <v>0</v>
      </c>
      <c r="Y124" s="133" t="str">
        <f t="shared" si="42"/>
        <v/>
      </c>
      <c r="Z124" s="82"/>
      <c r="AA124" s="36"/>
      <c r="AB124" s="36"/>
      <c r="AC124" s="31">
        <f t="shared" si="43"/>
        <v>0</v>
      </c>
      <c r="AD124" s="36"/>
      <c r="AE124" s="36"/>
      <c r="AF124" s="31">
        <f t="shared" si="44"/>
        <v>0</v>
      </c>
      <c r="AG124" s="36"/>
      <c r="AH124" s="36"/>
      <c r="AI124" s="31">
        <f t="shared" si="45"/>
        <v>0</v>
      </c>
      <c r="AJ124" s="36"/>
      <c r="AK124" s="36"/>
      <c r="AL124" s="31">
        <f t="shared" si="46"/>
        <v>0</v>
      </c>
      <c r="AM124" s="36"/>
      <c r="AN124" s="36"/>
      <c r="AO124" s="31">
        <f t="shared" si="47"/>
        <v>0</v>
      </c>
      <c r="AP124" s="199">
        <f t="shared" si="48"/>
        <v>0</v>
      </c>
      <c r="AQ124" s="36"/>
      <c r="AR124" s="36"/>
      <c r="AS124" s="31">
        <f t="shared" si="49"/>
        <v>0</v>
      </c>
      <c r="AT124" s="36"/>
      <c r="AU124" s="36"/>
      <c r="AV124" s="31">
        <f t="shared" si="50"/>
        <v>0</v>
      </c>
      <c r="AW124" s="36"/>
      <c r="AX124" s="36"/>
      <c r="AY124" s="31">
        <f t="shared" si="51"/>
        <v>0</v>
      </c>
      <c r="AZ124" s="36"/>
      <c r="BA124" s="36"/>
      <c r="BB124" s="31">
        <f t="shared" si="52"/>
        <v>0</v>
      </c>
      <c r="BC124" s="36"/>
      <c r="BD124" s="36"/>
      <c r="BE124" s="31">
        <f t="shared" si="53"/>
        <v>0</v>
      </c>
      <c r="BF124" s="200">
        <f t="shared" si="54"/>
        <v>0</v>
      </c>
      <c r="BG124" s="83"/>
      <c r="BH124" s="83"/>
      <c r="BI124" s="15">
        <f t="shared" si="55"/>
        <v>0</v>
      </c>
      <c r="BJ124" s="83"/>
      <c r="BK124" s="83"/>
      <c r="BL124" s="15">
        <f t="shared" si="56"/>
        <v>0</v>
      </c>
      <c r="BM124" s="83"/>
      <c r="BN124" s="83"/>
      <c r="BO124" s="15">
        <f t="shared" si="57"/>
        <v>0</v>
      </c>
      <c r="BP124" s="83"/>
      <c r="BQ124" s="83"/>
      <c r="BR124" s="15">
        <f t="shared" si="58"/>
        <v>0</v>
      </c>
      <c r="BS124" s="83"/>
      <c r="BT124" s="83"/>
      <c r="BU124" s="15">
        <f t="shared" si="59"/>
        <v>0</v>
      </c>
      <c r="BV124" s="200">
        <f t="shared" si="60"/>
        <v>0</v>
      </c>
      <c r="BW124" s="30"/>
      <c r="BX124" s="30"/>
      <c r="BY124" s="30"/>
      <c r="BZ124" s="30"/>
      <c r="CA124" s="30"/>
      <c r="CB124" s="30"/>
      <c r="CC124" s="30"/>
      <c r="CD124" s="30"/>
      <c r="CE124" s="30"/>
      <c r="CF124" s="30"/>
      <c r="CG124" s="30"/>
      <c r="CH124" s="30"/>
      <c r="CI124" s="30"/>
      <c r="CJ124" s="30"/>
      <c r="CK124" s="30"/>
      <c r="CL124" s="30"/>
      <c r="CM124" s="30"/>
      <c r="CN124" s="30"/>
      <c r="CO124" s="30"/>
      <c r="CP124" s="30"/>
      <c r="CQ124" s="15">
        <f t="shared" si="61"/>
        <v>0</v>
      </c>
      <c r="CR124" s="200">
        <f t="shared" si="62"/>
        <v>0</v>
      </c>
      <c r="CS124" s="84"/>
      <c r="CT124" s="85" t="str">
        <f t="shared" si="63"/>
        <v/>
      </c>
      <c r="CU124" s="86" t="str">
        <f t="shared" si="36"/>
        <v/>
      </c>
      <c r="CV124" s="86" t="str">
        <f t="shared" si="64"/>
        <v/>
      </c>
      <c r="CW124" s="198">
        <f t="shared" si="65"/>
        <v>0</v>
      </c>
      <c r="CX124" s="44" t="str">
        <f>IF(ISBLANK('ÁREA MEJORA COMPETENCIAL'!S124),"",IF(CV124="","",SUM(CW124,-CV124)))</f>
        <v/>
      </c>
      <c r="CY124" s="180" t="str">
        <f>IF(ISBLANK('ÁREA MEJORA COMPETENCIAL'!S124),"",IF(CV124="","VER RESULTADOS",(CW124/CV124)))</f>
        <v/>
      </c>
      <c r="CZ124" s="71"/>
    </row>
    <row r="125" spans="1:104" s="59" customFormat="1" ht="18.75" customHeight="1" x14ac:dyDescent="0.3">
      <c r="A125" s="270"/>
      <c r="B125" s="29"/>
      <c r="C125" s="29"/>
      <c r="D125" s="183"/>
      <c r="E125" s="28"/>
      <c r="F125" s="30"/>
      <c r="G125" s="354"/>
      <c r="H125" s="355"/>
      <c r="I125" s="225"/>
      <c r="J125" s="225"/>
      <c r="K125" s="354"/>
      <c r="L125" s="355"/>
      <c r="M125" s="239"/>
      <c r="N125" s="239"/>
      <c r="O125" s="239"/>
      <c r="P125" s="239"/>
      <c r="Q125" s="239"/>
      <c r="R125" s="245"/>
      <c r="S125" s="246"/>
      <c r="T125" s="132" t="str">
        <f t="shared" si="37"/>
        <v/>
      </c>
      <c r="U125" s="132">
        <f t="shared" si="38"/>
        <v>0</v>
      </c>
      <c r="V125" s="133" t="str">
        <f t="shared" si="39"/>
        <v/>
      </c>
      <c r="W125" s="133" t="str">
        <f t="shared" si="40"/>
        <v/>
      </c>
      <c r="X125" s="132">
        <f t="shared" si="41"/>
        <v>0</v>
      </c>
      <c r="Y125" s="133" t="str">
        <f t="shared" si="42"/>
        <v/>
      </c>
      <c r="Z125" s="82"/>
      <c r="AA125" s="36"/>
      <c r="AB125" s="36"/>
      <c r="AC125" s="31">
        <f t="shared" si="43"/>
        <v>0</v>
      </c>
      <c r="AD125" s="36"/>
      <c r="AE125" s="36"/>
      <c r="AF125" s="31">
        <f t="shared" si="44"/>
        <v>0</v>
      </c>
      <c r="AG125" s="36"/>
      <c r="AH125" s="36"/>
      <c r="AI125" s="31">
        <f t="shared" si="45"/>
        <v>0</v>
      </c>
      <c r="AJ125" s="36"/>
      <c r="AK125" s="36"/>
      <c r="AL125" s="31">
        <f t="shared" si="46"/>
        <v>0</v>
      </c>
      <c r="AM125" s="36"/>
      <c r="AN125" s="36"/>
      <c r="AO125" s="31">
        <f t="shared" si="47"/>
        <v>0</v>
      </c>
      <c r="AP125" s="199">
        <f t="shared" si="48"/>
        <v>0</v>
      </c>
      <c r="AQ125" s="36"/>
      <c r="AR125" s="36"/>
      <c r="AS125" s="31">
        <f t="shared" si="49"/>
        <v>0</v>
      </c>
      <c r="AT125" s="36"/>
      <c r="AU125" s="36"/>
      <c r="AV125" s="31">
        <f t="shared" si="50"/>
        <v>0</v>
      </c>
      <c r="AW125" s="36"/>
      <c r="AX125" s="36"/>
      <c r="AY125" s="31">
        <f t="shared" si="51"/>
        <v>0</v>
      </c>
      <c r="AZ125" s="36"/>
      <c r="BA125" s="36"/>
      <c r="BB125" s="31">
        <f t="shared" si="52"/>
        <v>0</v>
      </c>
      <c r="BC125" s="36"/>
      <c r="BD125" s="36"/>
      <c r="BE125" s="31">
        <f t="shared" si="53"/>
        <v>0</v>
      </c>
      <c r="BF125" s="200">
        <f t="shared" si="54"/>
        <v>0</v>
      </c>
      <c r="BG125" s="83"/>
      <c r="BH125" s="83"/>
      <c r="BI125" s="15">
        <f t="shared" si="55"/>
        <v>0</v>
      </c>
      <c r="BJ125" s="83"/>
      <c r="BK125" s="83"/>
      <c r="BL125" s="15">
        <f t="shared" si="56"/>
        <v>0</v>
      </c>
      <c r="BM125" s="83"/>
      <c r="BN125" s="83"/>
      <c r="BO125" s="15">
        <f t="shared" si="57"/>
        <v>0</v>
      </c>
      <c r="BP125" s="83"/>
      <c r="BQ125" s="83"/>
      <c r="BR125" s="15">
        <f t="shared" si="58"/>
        <v>0</v>
      </c>
      <c r="BS125" s="83"/>
      <c r="BT125" s="83"/>
      <c r="BU125" s="15">
        <f t="shared" si="59"/>
        <v>0</v>
      </c>
      <c r="BV125" s="200">
        <f t="shared" si="60"/>
        <v>0</v>
      </c>
      <c r="BW125" s="30"/>
      <c r="BX125" s="30"/>
      <c r="BY125" s="30"/>
      <c r="BZ125" s="30"/>
      <c r="CA125" s="30"/>
      <c r="CB125" s="30"/>
      <c r="CC125" s="30"/>
      <c r="CD125" s="30"/>
      <c r="CE125" s="30"/>
      <c r="CF125" s="30"/>
      <c r="CG125" s="30"/>
      <c r="CH125" s="30"/>
      <c r="CI125" s="30"/>
      <c r="CJ125" s="30"/>
      <c r="CK125" s="30"/>
      <c r="CL125" s="30"/>
      <c r="CM125" s="30"/>
      <c r="CN125" s="30"/>
      <c r="CO125" s="30"/>
      <c r="CP125" s="30"/>
      <c r="CQ125" s="15">
        <f t="shared" si="61"/>
        <v>0</v>
      </c>
      <c r="CR125" s="200">
        <f t="shared" si="62"/>
        <v>0</v>
      </c>
      <c r="CS125" s="84"/>
      <c r="CT125" s="85" t="str">
        <f t="shared" si="63"/>
        <v/>
      </c>
      <c r="CU125" s="86" t="str">
        <f t="shared" si="36"/>
        <v/>
      </c>
      <c r="CV125" s="86" t="str">
        <f t="shared" si="64"/>
        <v/>
      </c>
      <c r="CW125" s="198">
        <f t="shared" si="65"/>
        <v>0</v>
      </c>
      <c r="CX125" s="44" t="str">
        <f>IF(ISBLANK('ÁREA MEJORA COMPETENCIAL'!S125),"",IF(CV125="","",SUM(CW125,-CV125)))</f>
        <v/>
      </c>
      <c r="CY125" s="180" t="str">
        <f>IF(ISBLANK('ÁREA MEJORA COMPETENCIAL'!S125),"",IF(CV125="","VER RESULTADOS",(CW125/CV125)))</f>
        <v/>
      </c>
      <c r="CZ125" s="71"/>
    </row>
    <row r="126" spans="1:104" s="59" customFormat="1" ht="18.75" customHeight="1" x14ac:dyDescent="0.3">
      <c r="A126" s="270"/>
      <c r="B126" s="29"/>
      <c r="C126" s="29"/>
      <c r="D126" s="183"/>
      <c r="E126" s="28"/>
      <c r="F126" s="30"/>
      <c r="G126" s="354"/>
      <c r="H126" s="355"/>
      <c r="I126" s="225"/>
      <c r="J126" s="225"/>
      <c r="K126" s="354"/>
      <c r="L126" s="355"/>
      <c r="M126" s="239"/>
      <c r="N126" s="239"/>
      <c r="O126" s="239"/>
      <c r="P126" s="239"/>
      <c r="Q126" s="239"/>
      <c r="R126" s="245"/>
      <c r="S126" s="246"/>
      <c r="T126" s="132" t="str">
        <f t="shared" si="37"/>
        <v/>
      </c>
      <c r="U126" s="132">
        <f t="shared" si="38"/>
        <v>0</v>
      </c>
      <c r="V126" s="133" t="str">
        <f t="shared" si="39"/>
        <v/>
      </c>
      <c r="W126" s="133" t="str">
        <f t="shared" si="40"/>
        <v/>
      </c>
      <c r="X126" s="132">
        <f t="shared" si="41"/>
        <v>0</v>
      </c>
      <c r="Y126" s="133" t="str">
        <f t="shared" si="42"/>
        <v/>
      </c>
      <c r="Z126" s="82"/>
      <c r="AA126" s="36"/>
      <c r="AB126" s="36"/>
      <c r="AC126" s="31">
        <f t="shared" si="43"/>
        <v>0</v>
      </c>
      <c r="AD126" s="36"/>
      <c r="AE126" s="36"/>
      <c r="AF126" s="31">
        <f t="shared" si="44"/>
        <v>0</v>
      </c>
      <c r="AG126" s="36"/>
      <c r="AH126" s="36"/>
      <c r="AI126" s="31">
        <f t="shared" si="45"/>
        <v>0</v>
      </c>
      <c r="AJ126" s="36"/>
      <c r="AK126" s="36"/>
      <c r="AL126" s="31">
        <f t="shared" si="46"/>
        <v>0</v>
      </c>
      <c r="AM126" s="36"/>
      <c r="AN126" s="36"/>
      <c r="AO126" s="31">
        <f t="shared" si="47"/>
        <v>0</v>
      </c>
      <c r="AP126" s="199">
        <f t="shared" si="48"/>
        <v>0</v>
      </c>
      <c r="AQ126" s="36"/>
      <c r="AR126" s="36"/>
      <c r="AS126" s="31">
        <f t="shared" si="49"/>
        <v>0</v>
      </c>
      <c r="AT126" s="36"/>
      <c r="AU126" s="36"/>
      <c r="AV126" s="31">
        <f t="shared" si="50"/>
        <v>0</v>
      </c>
      <c r="AW126" s="36"/>
      <c r="AX126" s="36"/>
      <c r="AY126" s="31">
        <f t="shared" si="51"/>
        <v>0</v>
      </c>
      <c r="AZ126" s="36"/>
      <c r="BA126" s="36"/>
      <c r="BB126" s="31">
        <f t="shared" si="52"/>
        <v>0</v>
      </c>
      <c r="BC126" s="36"/>
      <c r="BD126" s="36"/>
      <c r="BE126" s="31">
        <f t="shared" si="53"/>
        <v>0</v>
      </c>
      <c r="BF126" s="200">
        <f t="shared" si="54"/>
        <v>0</v>
      </c>
      <c r="BG126" s="83"/>
      <c r="BH126" s="83"/>
      <c r="BI126" s="15">
        <f t="shared" si="55"/>
        <v>0</v>
      </c>
      <c r="BJ126" s="83"/>
      <c r="BK126" s="83"/>
      <c r="BL126" s="15">
        <f t="shared" si="56"/>
        <v>0</v>
      </c>
      <c r="BM126" s="83"/>
      <c r="BN126" s="83"/>
      <c r="BO126" s="15">
        <f t="shared" si="57"/>
        <v>0</v>
      </c>
      <c r="BP126" s="83"/>
      <c r="BQ126" s="83"/>
      <c r="BR126" s="15">
        <f t="shared" si="58"/>
        <v>0</v>
      </c>
      <c r="BS126" s="83"/>
      <c r="BT126" s="83"/>
      <c r="BU126" s="15">
        <f t="shared" si="59"/>
        <v>0</v>
      </c>
      <c r="BV126" s="200">
        <f t="shared" si="60"/>
        <v>0</v>
      </c>
      <c r="BW126" s="30"/>
      <c r="BX126" s="30"/>
      <c r="BY126" s="30"/>
      <c r="BZ126" s="30"/>
      <c r="CA126" s="30"/>
      <c r="CB126" s="30"/>
      <c r="CC126" s="30"/>
      <c r="CD126" s="30"/>
      <c r="CE126" s="30"/>
      <c r="CF126" s="30"/>
      <c r="CG126" s="30"/>
      <c r="CH126" s="30"/>
      <c r="CI126" s="30"/>
      <c r="CJ126" s="30"/>
      <c r="CK126" s="30"/>
      <c r="CL126" s="30"/>
      <c r="CM126" s="30"/>
      <c r="CN126" s="30"/>
      <c r="CO126" s="30"/>
      <c r="CP126" s="30"/>
      <c r="CQ126" s="15">
        <f t="shared" si="61"/>
        <v>0</v>
      </c>
      <c r="CR126" s="200">
        <f t="shared" si="62"/>
        <v>0</v>
      </c>
      <c r="CS126" s="84"/>
      <c r="CT126" s="85" t="str">
        <f t="shared" si="63"/>
        <v/>
      </c>
      <c r="CU126" s="86" t="str">
        <f t="shared" si="36"/>
        <v/>
      </c>
      <c r="CV126" s="86" t="str">
        <f t="shared" si="64"/>
        <v/>
      </c>
      <c r="CW126" s="198">
        <f t="shared" si="65"/>
        <v>0</v>
      </c>
      <c r="CX126" s="44" t="str">
        <f>IF(ISBLANK('ÁREA MEJORA COMPETENCIAL'!S126),"",IF(CV126="","",SUM(CW126,-CV126)))</f>
        <v/>
      </c>
      <c r="CY126" s="180" t="str">
        <f>IF(ISBLANK('ÁREA MEJORA COMPETENCIAL'!S126),"",IF(CV126="","VER RESULTADOS",(CW126/CV126)))</f>
        <v/>
      </c>
      <c r="CZ126" s="71"/>
    </row>
    <row r="127" spans="1:104" s="59" customFormat="1" ht="18.75" customHeight="1" x14ac:dyDescent="0.3">
      <c r="A127" s="270"/>
      <c r="B127" s="29"/>
      <c r="C127" s="29"/>
      <c r="D127" s="183"/>
      <c r="E127" s="28"/>
      <c r="F127" s="30"/>
      <c r="G127" s="354"/>
      <c r="H127" s="355"/>
      <c r="I127" s="225"/>
      <c r="J127" s="225"/>
      <c r="K127" s="354"/>
      <c r="L127" s="355"/>
      <c r="M127" s="239"/>
      <c r="N127" s="239"/>
      <c r="O127" s="239"/>
      <c r="P127" s="239"/>
      <c r="Q127" s="239"/>
      <c r="R127" s="245"/>
      <c r="S127" s="246"/>
      <c r="T127" s="132" t="str">
        <f t="shared" si="37"/>
        <v/>
      </c>
      <c r="U127" s="132">
        <f t="shared" si="38"/>
        <v>0</v>
      </c>
      <c r="V127" s="133" t="str">
        <f t="shared" si="39"/>
        <v/>
      </c>
      <c r="W127" s="133" t="str">
        <f t="shared" si="40"/>
        <v/>
      </c>
      <c r="X127" s="132">
        <f t="shared" si="41"/>
        <v>0</v>
      </c>
      <c r="Y127" s="133" t="str">
        <f t="shared" si="42"/>
        <v/>
      </c>
      <c r="Z127" s="82"/>
      <c r="AA127" s="36"/>
      <c r="AB127" s="36"/>
      <c r="AC127" s="31">
        <f t="shared" si="43"/>
        <v>0</v>
      </c>
      <c r="AD127" s="36"/>
      <c r="AE127" s="36"/>
      <c r="AF127" s="31">
        <f t="shared" si="44"/>
        <v>0</v>
      </c>
      <c r="AG127" s="36"/>
      <c r="AH127" s="36"/>
      <c r="AI127" s="31">
        <f t="shared" si="45"/>
        <v>0</v>
      </c>
      <c r="AJ127" s="36"/>
      <c r="AK127" s="36"/>
      <c r="AL127" s="31">
        <f t="shared" si="46"/>
        <v>0</v>
      </c>
      <c r="AM127" s="36"/>
      <c r="AN127" s="36"/>
      <c r="AO127" s="31">
        <f t="shared" si="47"/>
        <v>0</v>
      </c>
      <c r="AP127" s="199">
        <f t="shared" si="48"/>
        <v>0</v>
      </c>
      <c r="AQ127" s="36"/>
      <c r="AR127" s="36"/>
      <c r="AS127" s="31">
        <f t="shared" si="49"/>
        <v>0</v>
      </c>
      <c r="AT127" s="36"/>
      <c r="AU127" s="36"/>
      <c r="AV127" s="31">
        <f t="shared" si="50"/>
        <v>0</v>
      </c>
      <c r="AW127" s="36"/>
      <c r="AX127" s="36"/>
      <c r="AY127" s="31">
        <f t="shared" si="51"/>
        <v>0</v>
      </c>
      <c r="AZ127" s="36"/>
      <c r="BA127" s="36"/>
      <c r="BB127" s="31">
        <f t="shared" si="52"/>
        <v>0</v>
      </c>
      <c r="BC127" s="36"/>
      <c r="BD127" s="36"/>
      <c r="BE127" s="31">
        <f t="shared" si="53"/>
        <v>0</v>
      </c>
      <c r="BF127" s="200">
        <f t="shared" si="54"/>
        <v>0</v>
      </c>
      <c r="BG127" s="83"/>
      <c r="BH127" s="83"/>
      <c r="BI127" s="15">
        <f t="shared" si="55"/>
        <v>0</v>
      </c>
      <c r="BJ127" s="83"/>
      <c r="BK127" s="83"/>
      <c r="BL127" s="15">
        <f t="shared" si="56"/>
        <v>0</v>
      </c>
      <c r="BM127" s="83"/>
      <c r="BN127" s="83"/>
      <c r="BO127" s="15">
        <f t="shared" si="57"/>
        <v>0</v>
      </c>
      <c r="BP127" s="83"/>
      <c r="BQ127" s="83"/>
      <c r="BR127" s="15">
        <f t="shared" si="58"/>
        <v>0</v>
      </c>
      <c r="BS127" s="83"/>
      <c r="BT127" s="83"/>
      <c r="BU127" s="15">
        <f t="shared" si="59"/>
        <v>0</v>
      </c>
      <c r="BV127" s="200">
        <f t="shared" si="60"/>
        <v>0</v>
      </c>
      <c r="BW127" s="30"/>
      <c r="BX127" s="30"/>
      <c r="BY127" s="30"/>
      <c r="BZ127" s="30"/>
      <c r="CA127" s="30"/>
      <c r="CB127" s="30"/>
      <c r="CC127" s="30"/>
      <c r="CD127" s="30"/>
      <c r="CE127" s="30"/>
      <c r="CF127" s="30"/>
      <c r="CG127" s="30"/>
      <c r="CH127" s="30"/>
      <c r="CI127" s="30"/>
      <c r="CJ127" s="30"/>
      <c r="CK127" s="30"/>
      <c r="CL127" s="30"/>
      <c r="CM127" s="30"/>
      <c r="CN127" s="30"/>
      <c r="CO127" s="30"/>
      <c r="CP127" s="30"/>
      <c r="CQ127" s="15">
        <f t="shared" si="61"/>
        <v>0</v>
      </c>
      <c r="CR127" s="200">
        <f t="shared" si="62"/>
        <v>0</v>
      </c>
      <c r="CS127" s="84"/>
      <c r="CT127" s="85" t="str">
        <f t="shared" si="63"/>
        <v/>
      </c>
      <c r="CU127" s="86" t="str">
        <f t="shared" si="36"/>
        <v/>
      </c>
      <c r="CV127" s="86" t="str">
        <f t="shared" si="64"/>
        <v/>
      </c>
      <c r="CW127" s="198">
        <f t="shared" si="65"/>
        <v>0</v>
      </c>
      <c r="CX127" s="44" t="str">
        <f>IF(ISBLANK('ÁREA MEJORA COMPETENCIAL'!S127),"",IF(CV127="","",SUM(CW127,-CV127)))</f>
        <v/>
      </c>
      <c r="CY127" s="180" t="str">
        <f>IF(ISBLANK('ÁREA MEJORA COMPETENCIAL'!S127),"",IF(CV127="","VER RESULTADOS",(CW127/CV127)))</f>
        <v/>
      </c>
      <c r="CZ127" s="71"/>
    </row>
    <row r="128" spans="1:104" s="59" customFormat="1" ht="18.75" customHeight="1" x14ac:dyDescent="0.3">
      <c r="A128" s="270"/>
      <c r="B128" s="29"/>
      <c r="C128" s="29"/>
      <c r="D128" s="183"/>
      <c r="E128" s="28"/>
      <c r="F128" s="30"/>
      <c r="G128" s="354"/>
      <c r="H128" s="355"/>
      <c r="I128" s="225"/>
      <c r="J128" s="225"/>
      <c r="K128" s="354"/>
      <c r="L128" s="355"/>
      <c r="M128" s="239"/>
      <c r="N128" s="239"/>
      <c r="O128" s="239"/>
      <c r="P128" s="239"/>
      <c r="Q128" s="239"/>
      <c r="R128" s="245"/>
      <c r="S128" s="246"/>
      <c r="T128" s="132" t="str">
        <f t="shared" si="37"/>
        <v/>
      </c>
      <c r="U128" s="132">
        <f t="shared" si="38"/>
        <v>0</v>
      </c>
      <c r="V128" s="133" t="str">
        <f t="shared" si="39"/>
        <v/>
      </c>
      <c r="W128" s="133" t="str">
        <f t="shared" si="40"/>
        <v/>
      </c>
      <c r="X128" s="132">
        <f t="shared" si="41"/>
        <v>0</v>
      </c>
      <c r="Y128" s="133" t="str">
        <f t="shared" si="42"/>
        <v/>
      </c>
      <c r="Z128" s="82"/>
      <c r="AA128" s="36"/>
      <c r="AB128" s="36"/>
      <c r="AC128" s="31">
        <f t="shared" si="43"/>
        <v>0</v>
      </c>
      <c r="AD128" s="36"/>
      <c r="AE128" s="36"/>
      <c r="AF128" s="31">
        <f t="shared" si="44"/>
        <v>0</v>
      </c>
      <c r="AG128" s="36"/>
      <c r="AH128" s="36"/>
      <c r="AI128" s="31">
        <f t="shared" si="45"/>
        <v>0</v>
      </c>
      <c r="AJ128" s="36"/>
      <c r="AK128" s="36"/>
      <c r="AL128" s="31">
        <f t="shared" si="46"/>
        <v>0</v>
      </c>
      <c r="AM128" s="36"/>
      <c r="AN128" s="36"/>
      <c r="AO128" s="31">
        <f t="shared" si="47"/>
        <v>0</v>
      </c>
      <c r="AP128" s="199">
        <f t="shared" si="48"/>
        <v>0</v>
      </c>
      <c r="AQ128" s="36"/>
      <c r="AR128" s="36"/>
      <c r="AS128" s="31">
        <f t="shared" si="49"/>
        <v>0</v>
      </c>
      <c r="AT128" s="36"/>
      <c r="AU128" s="36"/>
      <c r="AV128" s="31">
        <f t="shared" si="50"/>
        <v>0</v>
      </c>
      <c r="AW128" s="36"/>
      <c r="AX128" s="36"/>
      <c r="AY128" s="31">
        <f t="shared" si="51"/>
        <v>0</v>
      </c>
      <c r="AZ128" s="36"/>
      <c r="BA128" s="36"/>
      <c r="BB128" s="31">
        <f t="shared" si="52"/>
        <v>0</v>
      </c>
      <c r="BC128" s="36"/>
      <c r="BD128" s="36"/>
      <c r="BE128" s="31">
        <f t="shared" si="53"/>
        <v>0</v>
      </c>
      <c r="BF128" s="200">
        <f t="shared" si="54"/>
        <v>0</v>
      </c>
      <c r="BG128" s="83"/>
      <c r="BH128" s="83"/>
      <c r="BI128" s="15">
        <f t="shared" si="55"/>
        <v>0</v>
      </c>
      <c r="BJ128" s="83"/>
      <c r="BK128" s="83"/>
      <c r="BL128" s="15">
        <f t="shared" si="56"/>
        <v>0</v>
      </c>
      <c r="BM128" s="83"/>
      <c r="BN128" s="83"/>
      <c r="BO128" s="15">
        <f t="shared" si="57"/>
        <v>0</v>
      </c>
      <c r="BP128" s="83"/>
      <c r="BQ128" s="83"/>
      <c r="BR128" s="15">
        <f t="shared" si="58"/>
        <v>0</v>
      </c>
      <c r="BS128" s="83"/>
      <c r="BT128" s="83"/>
      <c r="BU128" s="15">
        <f t="shared" si="59"/>
        <v>0</v>
      </c>
      <c r="BV128" s="200">
        <f t="shared" si="60"/>
        <v>0</v>
      </c>
      <c r="BW128" s="30"/>
      <c r="BX128" s="30"/>
      <c r="BY128" s="30"/>
      <c r="BZ128" s="30"/>
      <c r="CA128" s="30"/>
      <c r="CB128" s="30"/>
      <c r="CC128" s="30"/>
      <c r="CD128" s="30"/>
      <c r="CE128" s="30"/>
      <c r="CF128" s="30"/>
      <c r="CG128" s="30"/>
      <c r="CH128" s="30"/>
      <c r="CI128" s="30"/>
      <c r="CJ128" s="30"/>
      <c r="CK128" s="30"/>
      <c r="CL128" s="30"/>
      <c r="CM128" s="30"/>
      <c r="CN128" s="30"/>
      <c r="CO128" s="30"/>
      <c r="CP128" s="30"/>
      <c r="CQ128" s="15">
        <f t="shared" si="61"/>
        <v>0</v>
      </c>
      <c r="CR128" s="200">
        <f t="shared" si="62"/>
        <v>0</v>
      </c>
      <c r="CS128" s="84"/>
      <c r="CT128" s="85" t="str">
        <f t="shared" si="63"/>
        <v/>
      </c>
      <c r="CU128" s="86" t="str">
        <f t="shared" si="36"/>
        <v/>
      </c>
      <c r="CV128" s="86" t="str">
        <f t="shared" si="64"/>
        <v/>
      </c>
      <c r="CW128" s="198">
        <f t="shared" si="65"/>
        <v>0</v>
      </c>
      <c r="CX128" s="44" t="str">
        <f>IF(ISBLANK('ÁREA MEJORA COMPETENCIAL'!S128),"",IF(CV128="","",SUM(CW128,-CV128)))</f>
        <v/>
      </c>
      <c r="CY128" s="180" t="str">
        <f>IF(ISBLANK('ÁREA MEJORA COMPETENCIAL'!S128),"",IF(CV128="","VER RESULTADOS",(CW128/CV128)))</f>
        <v/>
      </c>
      <c r="CZ128" s="71"/>
    </row>
    <row r="129" spans="1:104" s="59" customFormat="1" ht="18.75" customHeight="1" x14ac:dyDescent="0.3">
      <c r="A129" s="270"/>
      <c r="B129" s="29"/>
      <c r="C129" s="29"/>
      <c r="D129" s="183"/>
      <c r="E129" s="28"/>
      <c r="F129" s="30"/>
      <c r="G129" s="354"/>
      <c r="H129" s="355"/>
      <c r="I129" s="225"/>
      <c r="J129" s="225"/>
      <c r="K129" s="354"/>
      <c r="L129" s="355"/>
      <c r="M129" s="239"/>
      <c r="N129" s="239"/>
      <c r="O129" s="239"/>
      <c r="P129" s="239"/>
      <c r="Q129" s="239"/>
      <c r="R129" s="245"/>
      <c r="S129" s="246"/>
      <c r="T129" s="132" t="str">
        <f t="shared" si="37"/>
        <v/>
      </c>
      <c r="U129" s="132">
        <f t="shared" si="38"/>
        <v>0</v>
      </c>
      <c r="V129" s="133" t="str">
        <f t="shared" si="39"/>
        <v/>
      </c>
      <c r="W129" s="133" t="str">
        <f t="shared" si="40"/>
        <v/>
      </c>
      <c r="X129" s="132">
        <f t="shared" si="41"/>
        <v>0</v>
      </c>
      <c r="Y129" s="133" t="str">
        <f t="shared" si="42"/>
        <v/>
      </c>
      <c r="Z129" s="82"/>
      <c r="AA129" s="36"/>
      <c r="AB129" s="36"/>
      <c r="AC129" s="31">
        <f t="shared" si="43"/>
        <v>0</v>
      </c>
      <c r="AD129" s="36"/>
      <c r="AE129" s="36"/>
      <c r="AF129" s="31">
        <f t="shared" si="44"/>
        <v>0</v>
      </c>
      <c r="AG129" s="36"/>
      <c r="AH129" s="36"/>
      <c r="AI129" s="31">
        <f t="shared" si="45"/>
        <v>0</v>
      </c>
      <c r="AJ129" s="36"/>
      <c r="AK129" s="36"/>
      <c r="AL129" s="31">
        <f t="shared" si="46"/>
        <v>0</v>
      </c>
      <c r="AM129" s="36"/>
      <c r="AN129" s="36"/>
      <c r="AO129" s="31">
        <f t="shared" si="47"/>
        <v>0</v>
      </c>
      <c r="AP129" s="199">
        <f t="shared" si="48"/>
        <v>0</v>
      </c>
      <c r="AQ129" s="36"/>
      <c r="AR129" s="36"/>
      <c r="AS129" s="31">
        <f t="shared" si="49"/>
        <v>0</v>
      </c>
      <c r="AT129" s="36"/>
      <c r="AU129" s="36"/>
      <c r="AV129" s="31">
        <f t="shared" si="50"/>
        <v>0</v>
      </c>
      <c r="AW129" s="36"/>
      <c r="AX129" s="36"/>
      <c r="AY129" s="31">
        <f t="shared" si="51"/>
        <v>0</v>
      </c>
      <c r="AZ129" s="36"/>
      <c r="BA129" s="36"/>
      <c r="BB129" s="31">
        <f t="shared" si="52"/>
        <v>0</v>
      </c>
      <c r="BC129" s="36"/>
      <c r="BD129" s="36"/>
      <c r="BE129" s="31">
        <f t="shared" si="53"/>
        <v>0</v>
      </c>
      <c r="BF129" s="200">
        <f t="shared" si="54"/>
        <v>0</v>
      </c>
      <c r="BG129" s="83"/>
      <c r="BH129" s="83"/>
      <c r="BI129" s="15">
        <f t="shared" si="55"/>
        <v>0</v>
      </c>
      <c r="BJ129" s="83"/>
      <c r="BK129" s="83"/>
      <c r="BL129" s="15">
        <f t="shared" si="56"/>
        <v>0</v>
      </c>
      <c r="BM129" s="83"/>
      <c r="BN129" s="83"/>
      <c r="BO129" s="15">
        <f t="shared" si="57"/>
        <v>0</v>
      </c>
      <c r="BP129" s="83"/>
      <c r="BQ129" s="83"/>
      <c r="BR129" s="15">
        <f t="shared" si="58"/>
        <v>0</v>
      </c>
      <c r="BS129" s="83"/>
      <c r="BT129" s="83"/>
      <c r="BU129" s="15">
        <f t="shared" si="59"/>
        <v>0</v>
      </c>
      <c r="BV129" s="200">
        <f t="shared" si="60"/>
        <v>0</v>
      </c>
      <c r="BW129" s="30"/>
      <c r="BX129" s="30"/>
      <c r="BY129" s="30"/>
      <c r="BZ129" s="30"/>
      <c r="CA129" s="30"/>
      <c r="CB129" s="30"/>
      <c r="CC129" s="30"/>
      <c r="CD129" s="30"/>
      <c r="CE129" s="30"/>
      <c r="CF129" s="30"/>
      <c r="CG129" s="30"/>
      <c r="CH129" s="30"/>
      <c r="CI129" s="30"/>
      <c r="CJ129" s="30"/>
      <c r="CK129" s="30"/>
      <c r="CL129" s="30"/>
      <c r="CM129" s="30"/>
      <c r="CN129" s="30"/>
      <c r="CO129" s="30"/>
      <c r="CP129" s="30"/>
      <c r="CQ129" s="15">
        <f t="shared" si="61"/>
        <v>0</v>
      </c>
      <c r="CR129" s="200">
        <f t="shared" si="62"/>
        <v>0</v>
      </c>
      <c r="CS129" s="84"/>
      <c r="CT129" s="85" t="str">
        <f t="shared" si="63"/>
        <v/>
      </c>
      <c r="CU129" s="86" t="str">
        <f t="shared" si="36"/>
        <v/>
      </c>
      <c r="CV129" s="86" t="str">
        <f t="shared" si="64"/>
        <v/>
      </c>
      <c r="CW129" s="198">
        <f t="shared" si="65"/>
        <v>0</v>
      </c>
      <c r="CX129" s="44" t="str">
        <f>IF(ISBLANK('ÁREA MEJORA COMPETENCIAL'!S129),"",IF(CV129="","",SUM(CW129,-CV129)))</f>
        <v/>
      </c>
      <c r="CY129" s="180" t="str">
        <f>IF(ISBLANK('ÁREA MEJORA COMPETENCIAL'!S129),"",IF(CV129="","VER RESULTADOS",(CW129/CV129)))</f>
        <v/>
      </c>
      <c r="CZ129" s="71"/>
    </row>
    <row r="130" spans="1:104" s="59" customFormat="1" ht="18.75" customHeight="1" x14ac:dyDescent="0.3">
      <c r="A130" s="270"/>
      <c r="B130" s="29"/>
      <c r="C130" s="29"/>
      <c r="D130" s="183"/>
      <c r="E130" s="28"/>
      <c r="F130" s="30"/>
      <c r="G130" s="354"/>
      <c r="H130" s="355"/>
      <c r="I130" s="225"/>
      <c r="J130" s="225"/>
      <c r="K130" s="354"/>
      <c r="L130" s="355"/>
      <c r="M130" s="239"/>
      <c r="N130" s="239"/>
      <c r="O130" s="239"/>
      <c r="P130" s="239"/>
      <c r="Q130" s="239"/>
      <c r="R130" s="245"/>
      <c r="S130" s="246"/>
      <c r="T130" s="132" t="str">
        <f t="shared" si="37"/>
        <v/>
      </c>
      <c r="U130" s="132">
        <f t="shared" si="38"/>
        <v>0</v>
      </c>
      <c r="V130" s="133" t="str">
        <f t="shared" si="39"/>
        <v/>
      </c>
      <c r="W130" s="133" t="str">
        <f t="shared" si="40"/>
        <v/>
      </c>
      <c r="X130" s="132">
        <f t="shared" si="41"/>
        <v>0</v>
      </c>
      <c r="Y130" s="133" t="str">
        <f t="shared" si="42"/>
        <v/>
      </c>
      <c r="Z130" s="82"/>
      <c r="AA130" s="36"/>
      <c r="AB130" s="36"/>
      <c r="AC130" s="31">
        <f t="shared" si="43"/>
        <v>0</v>
      </c>
      <c r="AD130" s="36"/>
      <c r="AE130" s="36"/>
      <c r="AF130" s="31">
        <f t="shared" si="44"/>
        <v>0</v>
      </c>
      <c r="AG130" s="36"/>
      <c r="AH130" s="36"/>
      <c r="AI130" s="31">
        <f t="shared" si="45"/>
        <v>0</v>
      </c>
      <c r="AJ130" s="36"/>
      <c r="AK130" s="36"/>
      <c r="AL130" s="31">
        <f t="shared" si="46"/>
        <v>0</v>
      </c>
      <c r="AM130" s="36"/>
      <c r="AN130" s="36"/>
      <c r="AO130" s="31">
        <f t="shared" si="47"/>
        <v>0</v>
      </c>
      <c r="AP130" s="199">
        <f t="shared" si="48"/>
        <v>0</v>
      </c>
      <c r="AQ130" s="36"/>
      <c r="AR130" s="36"/>
      <c r="AS130" s="31">
        <f t="shared" si="49"/>
        <v>0</v>
      </c>
      <c r="AT130" s="36"/>
      <c r="AU130" s="36"/>
      <c r="AV130" s="31">
        <f t="shared" si="50"/>
        <v>0</v>
      </c>
      <c r="AW130" s="36"/>
      <c r="AX130" s="36"/>
      <c r="AY130" s="31">
        <f t="shared" si="51"/>
        <v>0</v>
      </c>
      <c r="AZ130" s="36"/>
      <c r="BA130" s="36"/>
      <c r="BB130" s="31">
        <f t="shared" si="52"/>
        <v>0</v>
      </c>
      <c r="BC130" s="36"/>
      <c r="BD130" s="36"/>
      <c r="BE130" s="31">
        <f t="shared" si="53"/>
        <v>0</v>
      </c>
      <c r="BF130" s="200">
        <f t="shared" si="54"/>
        <v>0</v>
      </c>
      <c r="BG130" s="83"/>
      <c r="BH130" s="83"/>
      <c r="BI130" s="15">
        <f t="shared" si="55"/>
        <v>0</v>
      </c>
      <c r="BJ130" s="83"/>
      <c r="BK130" s="83"/>
      <c r="BL130" s="15">
        <f t="shared" si="56"/>
        <v>0</v>
      </c>
      <c r="BM130" s="83"/>
      <c r="BN130" s="83"/>
      <c r="BO130" s="15">
        <f t="shared" si="57"/>
        <v>0</v>
      </c>
      <c r="BP130" s="83"/>
      <c r="BQ130" s="83"/>
      <c r="BR130" s="15">
        <f t="shared" si="58"/>
        <v>0</v>
      </c>
      <c r="BS130" s="83"/>
      <c r="BT130" s="83"/>
      <c r="BU130" s="15">
        <f t="shared" si="59"/>
        <v>0</v>
      </c>
      <c r="BV130" s="200">
        <f t="shared" si="60"/>
        <v>0</v>
      </c>
      <c r="BW130" s="30"/>
      <c r="BX130" s="30"/>
      <c r="BY130" s="30"/>
      <c r="BZ130" s="30"/>
      <c r="CA130" s="30"/>
      <c r="CB130" s="30"/>
      <c r="CC130" s="30"/>
      <c r="CD130" s="30"/>
      <c r="CE130" s="30"/>
      <c r="CF130" s="30"/>
      <c r="CG130" s="30"/>
      <c r="CH130" s="30"/>
      <c r="CI130" s="30"/>
      <c r="CJ130" s="30"/>
      <c r="CK130" s="30"/>
      <c r="CL130" s="30"/>
      <c r="CM130" s="30"/>
      <c r="CN130" s="30"/>
      <c r="CO130" s="30"/>
      <c r="CP130" s="30"/>
      <c r="CQ130" s="15">
        <f t="shared" si="61"/>
        <v>0</v>
      </c>
      <c r="CR130" s="200">
        <f t="shared" si="62"/>
        <v>0</v>
      </c>
      <c r="CS130" s="84"/>
      <c r="CT130" s="85" t="str">
        <f t="shared" si="63"/>
        <v/>
      </c>
      <c r="CU130" s="86" t="str">
        <f t="shared" si="36"/>
        <v/>
      </c>
      <c r="CV130" s="86" t="str">
        <f t="shared" si="64"/>
        <v/>
      </c>
      <c r="CW130" s="198">
        <f t="shared" si="65"/>
        <v>0</v>
      </c>
      <c r="CX130" s="44" t="str">
        <f>IF(ISBLANK('ÁREA MEJORA COMPETENCIAL'!S130),"",IF(CV130="","",SUM(CW130,-CV130)))</f>
        <v/>
      </c>
      <c r="CY130" s="180" t="str">
        <f>IF(ISBLANK('ÁREA MEJORA COMPETENCIAL'!S130),"",IF(CV130="","VER RESULTADOS",(CW130/CV130)))</f>
        <v/>
      </c>
      <c r="CZ130" s="71"/>
    </row>
    <row r="131" spans="1:104" s="59" customFormat="1" ht="18.75" customHeight="1" x14ac:dyDescent="0.3">
      <c r="A131" s="270"/>
      <c r="B131" s="29"/>
      <c r="C131" s="29"/>
      <c r="D131" s="183"/>
      <c r="E131" s="28"/>
      <c r="F131" s="30"/>
      <c r="G131" s="354"/>
      <c r="H131" s="355"/>
      <c r="I131" s="225"/>
      <c r="J131" s="225"/>
      <c r="K131" s="354"/>
      <c r="L131" s="355"/>
      <c r="M131" s="239"/>
      <c r="N131" s="239"/>
      <c r="O131" s="239"/>
      <c r="P131" s="239"/>
      <c r="Q131" s="239"/>
      <c r="R131" s="245"/>
      <c r="S131" s="246"/>
      <c r="T131" s="132" t="str">
        <f t="shared" si="37"/>
        <v/>
      </c>
      <c r="U131" s="132">
        <f t="shared" si="38"/>
        <v>0</v>
      </c>
      <c r="V131" s="133" t="str">
        <f t="shared" si="39"/>
        <v/>
      </c>
      <c r="W131" s="133" t="str">
        <f t="shared" si="40"/>
        <v/>
      </c>
      <c r="X131" s="132">
        <f t="shared" si="41"/>
        <v>0</v>
      </c>
      <c r="Y131" s="133" t="str">
        <f t="shared" si="42"/>
        <v/>
      </c>
      <c r="Z131" s="82"/>
      <c r="AA131" s="36"/>
      <c r="AB131" s="36"/>
      <c r="AC131" s="31">
        <f t="shared" si="43"/>
        <v>0</v>
      </c>
      <c r="AD131" s="36"/>
      <c r="AE131" s="36"/>
      <c r="AF131" s="31">
        <f t="shared" si="44"/>
        <v>0</v>
      </c>
      <c r="AG131" s="36"/>
      <c r="AH131" s="36"/>
      <c r="AI131" s="31">
        <f t="shared" si="45"/>
        <v>0</v>
      </c>
      <c r="AJ131" s="36"/>
      <c r="AK131" s="36"/>
      <c r="AL131" s="31">
        <f t="shared" si="46"/>
        <v>0</v>
      </c>
      <c r="AM131" s="36"/>
      <c r="AN131" s="36"/>
      <c r="AO131" s="31">
        <f t="shared" si="47"/>
        <v>0</v>
      </c>
      <c r="AP131" s="199">
        <f t="shared" si="48"/>
        <v>0</v>
      </c>
      <c r="AQ131" s="36"/>
      <c r="AR131" s="36"/>
      <c r="AS131" s="31">
        <f t="shared" si="49"/>
        <v>0</v>
      </c>
      <c r="AT131" s="36"/>
      <c r="AU131" s="36"/>
      <c r="AV131" s="31">
        <f t="shared" si="50"/>
        <v>0</v>
      </c>
      <c r="AW131" s="36"/>
      <c r="AX131" s="36"/>
      <c r="AY131" s="31">
        <f t="shared" si="51"/>
        <v>0</v>
      </c>
      <c r="AZ131" s="36"/>
      <c r="BA131" s="36"/>
      <c r="BB131" s="31">
        <f t="shared" si="52"/>
        <v>0</v>
      </c>
      <c r="BC131" s="36"/>
      <c r="BD131" s="36"/>
      <c r="BE131" s="31">
        <f t="shared" si="53"/>
        <v>0</v>
      </c>
      <c r="BF131" s="200">
        <f t="shared" si="54"/>
        <v>0</v>
      </c>
      <c r="BG131" s="83"/>
      <c r="BH131" s="83"/>
      <c r="BI131" s="15">
        <f t="shared" si="55"/>
        <v>0</v>
      </c>
      <c r="BJ131" s="83"/>
      <c r="BK131" s="83"/>
      <c r="BL131" s="15">
        <f t="shared" si="56"/>
        <v>0</v>
      </c>
      <c r="BM131" s="83"/>
      <c r="BN131" s="83"/>
      <c r="BO131" s="15">
        <f t="shared" si="57"/>
        <v>0</v>
      </c>
      <c r="BP131" s="83"/>
      <c r="BQ131" s="83"/>
      <c r="BR131" s="15">
        <f t="shared" si="58"/>
        <v>0</v>
      </c>
      <c r="BS131" s="83"/>
      <c r="BT131" s="83"/>
      <c r="BU131" s="15">
        <f t="shared" si="59"/>
        <v>0</v>
      </c>
      <c r="BV131" s="200">
        <f t="shared" si="60"/>
        <v>0</v>
      </c>
      <c r="BW131" s="30"/>
      <c r="BX131" s="30"/>
      <c r="BY131" s="30"/>
      <c r="BZ131" s="30"/>
      <c r="CA131" s="30"/>
      <c r="CB131" s="30"/>
      <c r="CC131" s="30"/>
      <c r="CD131" s="30"/>
      <c r="CE131" s="30"/>
      <c r="CF131" s="30"/>
      <c r="CG131" s="30"/>
      <c r="CH131" s="30"/>
      <c r="CI131" s="30"/>
      <c r="CJ131" s="30"/>
      <c r="CK131" s="30"/>
      <c r="CL131" s="30"/>
      <c r="CM131" s="30"/>
      <c r="CN131" s="30"/>
      <c r="CO131" s="30"/>
      <c r="CP131" s="30"/>
      <c r="CQ131" s="15">
        <f t="shared" si="61"/>
        <v>0</v>
      </c>
      <c r="CR131" s="200">
        <f t="shared" si="62"/>
        <v>0</v>
      </c>
      <c r="CS131" s="84"/>
      <c r="CT131" s="85" t="str">
        <f t="shared" si="63"/>
        <v/>
      </c>
      <c r="CU131" s="86" t="str">
        <f t="shared" si="36"/>
        <v/>
      </c>
      <c r="CV131" s="86" t="str">
        <f t="shared" si="64"/>
        <v/>
      </c>
      <c r="CW131" s="198">
        <f t="shared" si="65"/>
        <v>0</v>
      </c>
      <c r="CX131" s="44" t="str">
        <f>IF(ISBLANK('ÁREA MEJORA COMPETENCIAL'!S131),"",IF(CV131="","",SUM(CW131,-CV131)))</f>
        <v/>
      </c>
      <c r="CY131" s="180" t="str">
        <f>IF(ISBLANK('ÁREA MEJORA COMPETENCIAL'!S131),"",IF(CV131="","VER RESULTADOS",(CW131/CV131)))</f>
        <v/>
      </c>
      <c r="CZ131" s="71"/>
    </row>
    <row r="132" spans="1:104" s="59" customFormat="1" ht="18.75" customHeight="1" x14ac:dyDescent="0.3">
      <c r="A132" s="270"/>
      <c r="B132" s="29"/>
      <c r="C132" s="29"/>
      <c r="D132" s="183"/>
      <c r="E132" s="28"/>
      <c r="F132" s="30"/>
      <c r="G132" s="354"/>
      <c r="H132" s="355"/>
      <c r="I132" s="225"/>
      <c r="J132" s="225"/>
      <c r="K132" s="354"/>
      <c r="L132" s="355"/>
      <c r="M132" s="239"/>
      <c r="N132" s="239"/>
      <c r="O132" s="239"/>
      <c r="P132" s="239"/>
      <c r="Q132" s="239"/>
      <c r="R132" s="245"/>
      <c r="S132" s="246"/>
      <c r="T132" s="132" t="str">
        <f t="shared" si="37"/>
        <v/>
      </c>
      <c r="U132" s="132">
        <f t="shared" si="38"/>
        <v>0</v>
      </c>
      <c r="V132" s="133" t="str">
        <f t="shared" si="39"/>
        <v/>
      </c>
      <c r="W132" s="133" t="str">
        <f t="shared" si="40"/>
        <v/>
      </c>
      <c r="X132" s="132">
        <f t="shared" si="41"/>
        <v>0</v>
      </c>
      <c r="Y132" s="133" t="str">
        <f t="shared" si="42"/>
        <v/>
      </c>
      <c r="Z132" s="82"/>
      <c r="AA132" s="36"/>
      <c r="AB132" s="36"/>
      <c r="AC132" s="31">
        <f t="shared" si="43"/>
        <v>0</v>
      </c>
      <c r="AD132" s="36"/>
      <c r="AE132" s="36"/>
      <c r="AF132" s="31">
        <f t="shared" si="44"/>
        <v>0</v>
      </c>
      <c r="AG132" s="36"/>
      <c r="AH132" s="36"/>
      <c r="AI132" s="31">
        <f t="shared" si="45"/>
        <v>0</v>
      </c>
      <c r="AJ132" s="36"/>
      <c r="AK132" s="36"/>
      <c r="AL132" s="31">
        <f t="shared" si="46"/>
        <v>0</v>
      </c>
      <c r="AM132" s="36"/>
      <c r="AN132" s="36"/>
      <c r="AO132" s="31">
        <f t="shared" si="47"/>
        <v>0</v>
      </c>
      <c r="AP132" s="199">
        <f t="shared" si="48"/>
        <v>0</v>
      </c>
      <c r="AQ132" s="36"/>
      <c r="AR132" s="36"/>
      <c r="AS132" s="31">
        <f t="shared" si="49"/>
        <v>0</v>
      </c>
      <c r="AT132" s="36"/>
      <c r="AU132" s="36"/>
      <c r="AV132" s="31">
        <f t="shared" si="50"/>
        <v>0</v>
      </c>
      <c r="AW132" s="36"/>
      <c r="AX132" s="36"/>
      <c r="AY132" s="31">
        <f t="shared" si="51"/>
        <v>0</v>
      </c>
      <c r="AZ132" s="36"/>
      <c r="BA132" s="36"/>
      <c r="BB132" s="31">
        <f t="shared" si="52"/>
        <v>0</v>
      </c>
      <c r="BC132" s="36"/>
      <c r="BD132" s="36"/>
      <c r="BE132" s="31">
        <f t="shared" si="53"/>
        <v>0</v>
      </c>
      <c r="BF132" s="200">
        <f t="shared" si="54"/>
        <v>0</v>
      </c>
      <c r="BG132" s="83"/>
      <c r="BH132" s="83"/>
      <c r="BI132" s="15">
        <f t="shared" si="55"/>
        <v>0</v>
      </c>
      <c r="BJ132" s="83"/>
      <c r="BK132" s="83"/>
      <c r="BL132" s="15">
        <f t="shared" si="56"/>
        <v>0</v>
      </c>
      <c r="BM132" s="83"/>
      <c r="BN132" s="83"/>
      <c r="BO132" s="15">
        <f t="shared" si="57"/>
        <v>0</v>
      </c>
      <c r="BP132" s="83"/>
      <c r="BQ132" s="83"/>
      <c r="BR132" s="15">
        <f t="shared" si="58"/>
        <v>0</v>
      </c>
      <c r="BS132" s="83"/>
      <c r="BT132" s="83"/>
      <c r="BU132" s="15">
        <f t="shared" si="59"/>
        <v>0</v>
      </c>
      <c r="BV132" s="200">
        <f t="shared" si="60"/>
        <v>0</v>
      </c>
      <c r="BW132" s="30"/>
      <c r="BX132" s="30"/>
      <c r="BY132" s="30"/>
      <c r="BZ132" s="30"/>
      <c r="CA132" s="30"/>
      <c r="CB132" s="30"/>
      <c r="CC132" s="30"/>
      <c r="CD132" s="30"/>
      <c r="CE132" s="30"/>
      <c r="CF132" s="30"/>
      <c r="CG132" s="30"/>
      <c r="CH132" s="30"/>
      <c r="CI132" s="30"/>
      <c r="CJ132" s="30"/>
      <c r="CK132" s="30"/>
      <c r="CL132" s="30"/>
      <c r="CM132" s="30"/>
      <c r="CN132" s="30"/>
      <c r="CO132" s="30"/>
      <c r="CP132" s="30"/>
      <c r="CQ132" s="15">
        <f t="shared" si="61"/>
        <v>0</v>
      </c>
      <c r="CR132" s="200">
        <f t="shared" si="62"/>
        <v>0</v>
      </c>
      <c r="CS132" s="84"/>
      <c r="CT132" s="85" t="str">
        <f t="shared" si="63"/>
        <v/>
      </c>
      <c r="CU132" s="86" t="str">
        <f t="shared" si="36"/>
        <v/>
      </c>
      <c r="CV132" s="86" t="str">
        <f t="shared" si="64"/>
        <v/>
      </c>
      <c r="CW132" s="198">
        <f t="shared" si="65"/>
        <v>0</v>
      </c>
      <c r="CX132" s="44" t="str">
        <f>IF(ISBLANK('ÁREA MEJORA COMPETENCIAL'!S132),"",IF(CV132="","",SUM(CW132,-CV132)))</f>
        <v/>
      </c>
      <c r="CY132" s="180" t="str">
        <f>IF(ISBLANK('ÁREA MEJORA COMPETENCIAL'!S132),"",IF(CV132="","VER RESULTADOS",(CW132/CV132)))</f>
        <v/>
      </c>
      <c r="CZ132" s="71"/>
    </row>
    <row r="133" spans="1:104" s="59" customFormat="1" ht="18.75" customHeight="1" x14ac:dyDescent="0.3">
      <c r="A133" s="270"/>
      <c r="B133" s="29"/>
      <c r="C133" s="29"/>
      <c r="D133" s="183"/>
      <c r="E133" s="28"/>
      <c r="F133" s="30"/>
      <c r="G133" s="354"/>
      <c r="H133" s="355"/>
      <c r="I133" s="225"/>
      <c r="J133" s="225"/>
      <c r="K133" s="354"/>
      <c r="L133" s="355"/>
      <c r="M133" s="239"/>
      <c r="N133" s="239"/>
      <c r="O133" s="239"/>
      <c r="P133" s="239"/>
      <c r="Q133" s="239"/>
      <c r="R133" s="245"/>
      <c r="S133" s="246"/>
      <c r="T133" s="132" t="str">
        <f t="shared" si="37"/>
        <v/>
      </c>
      <c r="U133" s="132">
        <f t="shared" si="38"/>
        <v>0</v>
      </c>
      <c r="V133" s="133" t="str">
        <f t="shared" si="39"/>
        <v/>
      </c>
      <c r="W133" s="133" t="str">
        <f t="shared" si="40"/>
        <v/>
      </c>
      <c r="X133" s="132">
        <f t="shared" si="41"/>
        <v>0</v>
      </c>
      <c r="Y133" s="133" t="str">
        <f t="shared" si="42"/>
        <v/>
      </c>
      <c r="Z133" s="82"/>
      <c r="AA133" s="36"/>
      <c r="AB133" s="36"/>
      <c r="AC133" s="31">
        <f t="shared" si="43"/>
        <v>0</v>
      </c>
      <c r="AD133" s="36"/>
      <c r="AE133" s="36"/>
      <c r="AF133" s="31">
        <f t="shared" si="44"/>
        <v>0</v>
      </c>
      <c r="AG133" s="36"/>
      <c r="AH133" s="36"/>
      <c r="AI133" s="31">
        <f t="shared" si="45"/>
        <v>0</v>
      </c>
      <c r="AJ133" s="36"/>
      <c r="AK133" s="36"/>
      <c r="AL133" s="31">
        <f t="shared" si="46"/>
        <v>0</v>
      </c>
      <c r="AM133" s="36"/>
      <c r="AN133" s="36"/>
      <c r="AO133" s="31">
        <f t="shared" si="47"/>
        <v>0</v>
      </c>
      <c r="AP133" s="199">
        <f t="shared" si="48"/>
        <v>0</v>
      </c>
      <c r="AQ133" s="36"/>
      <c r="AR133" s="36"/>
      <c r="AS133" s="31">
        <f t="shared" si="49"/>
        <v>0</v>
      </c>
      <c r="AT133" s="36"/>
      <c r="AU133" s="36"/>
      <c r="AV133" s="31">
        <f t="shared" si="50"/>
        <v>0</v>
      </c>
      <c r="AW133" s="36"/>
      <c r="AX133" s="36"/>
      <c r="AY133" s="31">
        <f t="shared" si="51"/>
        <v>0</v>
      </c>
      <c r="AZ133" s="36"/>
      <c r="BA133" s="36"/>
      <c r="BB133" s="31">
        <f t="shared" si="52"/>
        <v>0</v>
      </c>
      <c r="BC133" s="36"/>
      <c r="BD133" s="36"/>
      <c r="BE133" s="31">
        <f t="shared" si="53"/>
        <v>0</v>
      </c>
      <c r="BF133" s="200">
        <f t="shared" si="54"/>
        <v>0</v>
      </c>
      <c r="BG133" s="83"/>
      <c r="BH133" s="83"/>
      <c r="BI133" s="15">
        <f t="shared" si="55"/>
        <v>0</v>
      </c>
      <c r="BJ133" s="83"/>
      <c r="BK133" s="83"/>
      <c r="BL133" s="15">
        <f t="shared" si="56"/>
        <v>0</v>
      </c>
      <c r="BM133" s="83"/>
      <c r="BN133" s="83"/>
      <c r="BO133" s="15">
        <f t="shared" si="57"/>
        <v>0</v>
      </c>
      <c r="BP133" s="83"/>
      <c r="BQ133" s="83"/>
      <c r="BR133" s="15">
        <f t="shared" si="58"/>
        <v>0</v>
      </c>
      <c r="BS133" s="83"/>
      <c r="BT133" s="83"/>
      <c r="BU133" s="15">
        <f t="shared" si="59"/>
        <v>0</v>
      </c>
      <c r="BV133" s="200">
        <f t="shared" si="60"/>
        <v>0</v>
      </c>
      <c r="BW133" s="30"/>
      <c r="BX133" s="30"/>
      <c r="BY133" s="30"/>
      <c r="BZ133" s="30"/>
      <c r="CA133" s="30"/>
      <c r="CB133" s="30"/>
      <c r="CC133" s="30"/>
      <c r="CD133" s="30"/>
      <c r="CE133" s="30"/>
      <c r="CF133" s="30"/>
      <c r="CG133" s="30"/>
      <c r="CH133" s="30"/>
      <c r="CI133" s="30"/>
      <c r="CJ133" s="30"/>
      <c r="CK133" s="30"/>
      <c r="CL133" s="30"/>
      <c r="CM133" s="30"/>
      <c r="CN133" s="30"/>
      <c r="CO133" s="30"/>
      <c r="CP133" s="30"/>
      <c r="CQ133" s="15">
        <f t="shared" si="61"/>
        <v>0</v>
      </c>
      <c r="CR133" s="200">
        <f t="shared" si="62"/>
        <v>0</v>
      </c>
      <c r="CS133" s="84"/>
      <c r="CT133" s="85" t="str">
        <f t="shared" si="63"/>
        <v/>
      </c>
      <c r="CU133" s="86" t="str">
        <f t="shared" si="36"/>
        <v/>
      </c>
      <c r="CV133" s="86" t="str">
        <f t="shared" si="64"/>
        <v/>
      </c>
      <c r="CW133" s="198">
        <f t="shared" si="65"/>
        <v>0</v>
      </c>
      <c r="CX133" s="44" t="str">
        <f>IF(ISBLANK('ÁREA MEJORA COMPETENCIAL'!S133),"",IF(CV133="","",SUM(CW133,-CV133)))</f>
        <v/>
      </c>
      <c r="CY133" s="180" t="str">
        <f>IF(ISBLANK('ÁREA MEJORA COMPETENCIAL'!S133),"",IF(CV133="","VER RESULTADOS",(CW133/CV133)))</f>
        <v/>
      </c>
      <c r="CZ133" s="71"/>
    </row>
    <row r="134" spans="1:104" s="59" customFormat="1" ht="18.75" customHeight="1" x14ac:dyDescent="0.3">
      <c r="A134" s="270"/>
      <c r="B134" s="29"/>
      <c r="C134" s="29"/>
      <c r="D134" s="183"/>
      <c r="E134" s="28"/>
      <c r="F134" s="30"/>
      <c r="G134" s="354"/>
      <c r="H134" s="355"/>
      <c r="I134" s="225"/>
      <c r="J134" s="225"/>
      <c r="K134" s="354"/>
      <c r="L134" s="355"/>
      <c r="M134" s="239"/>
      <c r="N134" s="239"/>
      <c r="O134" s="239"/>
      <c r="P134" s="239"/>
      <c r="Q134" s="239"/>
      <c r="R134" s="245"/>
      <c r="S134" s="246"/>
      <c r="T134" s="132" t="str">
        <f t="shared" si="37"/>
        <v/>
      </c>
      <c r="U134" s="132">
        <f t="shared" si="38"/>
        <v>0</v>
      </c>
      <c r="V134" s="133" t="str">
        <f t="shared" si="39"/>
        <v/>
      </c>
      <c r="W134" s="133" t="str">
        <f t="shared" si="40"/>
        <v/>
      </c>
      <c r="X134" s="132">
        <f t="shared" si="41"/>
        <v>0</v>
      </c>
      <c r="Y134" s="133" t="str">
        <f t="shared" si="42"/>
        <v/>
      </c>
      <c r="Z134" s="82"/>
      <c r="AA134" s="36"/>
      <c r="AB134" s="36"/>
      <c r="AC134" s="31">
        <f t="shared" si="43"/>
        <v>0</v>
      </c>
      <c r="AD134" s="36"/>
      <c r="AE134" s="36"/>
      <c r="AF134" s="31">
        <f t="shared" si="44"/>
        <v>0</v>
      </c>
      <c r="AG134" s="36"/>
      <c r="AH134" s="36"/>
      <c r="AI134" s="31">
        <f t="shared" si="45"/>
        <v>0</v>
      </c>
      <c r="AJ134" s="36"/>
      <c r="AK134" s="36"/>
      <c r="AL134" s="31">
        <f t="shared" si="46"/>
        <v>0</v>
      </c>
      <c r="AM134" s="36"/>
      <c r="AN134" s="36"/>
      <c r="AO134" s="31">
        <f t="shared" si="47"/>
        <v>0</v>
      </c>
      <c r="AP134" s="199">
        <f t="shared" si="48"/>
        <v>0</v>
      </c>
      <c r="AQ134" s="36"/>
      <c r="AR134" s="36"/>
      <c r="AS134" s="31">
        <f t="shared" si="49"/>
        <v>0</v>
      </c>
      <c r="AT134" s="36"/>
      <c r="AU134" s="36"/>
      <c r="AV134" s="31">
        <f t="shared" si="50"/>
        <v>0</v>
      </c>
      <c r="AW134" s="36"/>
      <c r="AX134" s="36"/>
      <c r="AY134" s="31">
        <f t="shared" si="51"/>
        <v>0</v>
      </c>
      <c r="AZ134" s="36"/>
      <c r="BA134" s="36"/>
      <c r="BB134" s="31">
        <f t="shared" si="52"/>
        <v>0</v>
      </c>
      <c r="BC134" s="36"/>
      <c r="BD134" s="36"/>
      <c r="BE134" s="31">
        <f t="shared" si="53"/>
        <v>0</v>
      </c>
      <c r="BF134" s="200">
        <f t="shared" si="54"/>
        <v>0</v>
      </c>
      <c r="BG134" s="83"/>
      <c r="BH134" s="83"/>
      <c r="BI134" s="15">
        <f t="shared" si="55"/>
        <v>0</v>
      </c>
      <c r="BJ134" s="83"/>
      <c r="BK134" s="83"/>
      <c r="BL134" s="15">
        <f t="shared" si="56"/>
        <v>0</v>
      </c>
      <c r="BM134" s="83"/>
      <c r="BN134" s="83"/>
      <c r="BO134" s="15">
        <f t="shared" si="57"/>
        <v>0</v>
      </c>
      <c r="BP134" s="83"/>
      <c r="BQ134" s="83"/>
      <c r="BR134" s="15">
        <f t="shared" si="58"/>
        <v>0</v>
      </c>
      <c r="BS134" s="83"/>
      <c r="BT134" s="83"/>
      <c r="BU134" s="15">
        <f t="shared" si="59"/>
        <v>0</v>
      </c>
      <c r="BV134" s="200">
        <f t="shared" si="60"/>
        <v>0</v>
      </c>
      <c r="BW134" s="30"/>
      <c r="BX134" s="30"/>
      <c r="BY134" s="30"/>
      <c r="BZ134" s="30"/>
      <c r="CA134" s="30"/>
      <c r="CB134" s="30"/>
      <c r="CC134" s="30"/>
      <c r="CD134" s="30"/>
      <c r="CE134" s="30"/>
      <c r="CF134" s="30"/>
      <c r="CG134" s="30"/>
      <c r="CH134" s="30"/>
      <c r="CI134" s="30"/>
      <c r="CJ134" s="30"/>
      <c r="CK134" s="30"/>
      <c r="CL134" s="30"/>
      <c r="CM134" s="30"/>
      <c r="CN134" s="30"/>
      <c r="CO134" s="30"/>
      <c r="CP134" s="30"/>
      <c r="CQ134" s="15">
        <f t="shared" si="61"/>
        <v>0</v>
      </c>
      <c r="CR134" s="200">
        <f t="shared" si="62"/>
        <v>0</v>
      </c>
      <c r="CS134" s="84"/>
      <c r="CT134" s="85" t="str">
        <f t="shared" si="63"/>
        <v/>
      </c>
      <c r="CU134" s="86" t="str">
        <f t="shared" si="36"/>
        <v/>
      </c>
      <c r="CV134" s="86" t="str">
        <f t="shared" si="64"/>
        <v/>
      </c>
      <c r="CW134" s="198">
        <f t="shared" si="65"/>
        <v>0</v>
      </c>
      <c r="CX134" s="44" t="str">
        <f>IF(ISBLANK('ÁREA MEJORA COMPETENCIAL'!S134),"",IF(CV134="","",SUM(CW134,-CV134)))</f>
        <v/>
      </c>
      <c r="CY134" s="180" t="str">
        <f>IF(ISBLANK('ÁREA MEJORA COMPETENCIAL'!S134),"",IF(CV134="","VER RESULTADOS",(CW134/CV134)))</f>
        <v/>
      </c>
      <c r="CZ134" s="71"/>
    </row>
    <row r="135" spans="1:104" s="59" customFormat="1" ht="18.75" customHeight="1" x14ac:dyDescent="0.3">
      <c r="A135" s="270"/>
      <c r="B135" s="29"/>
      <c r="C135" s="29"/>
      <c r="D135" s="183"/>
      <c r="E135" s="28"/>
      <c r="F135" s="30"/>
      <c r="G135" s="354"/>
      <c r="H135" s="355"/>
      <c r="I135" s="225"/>
      <c r="J135" s="225"/>
      <c r="K135" s="354"/>
      <c r="L135" s="355"/>
      <c r="M135" s="239"/>
      <c r="N135" s="239"/>
      <c r="O135" s="239"/>
      <c r="P135" s="239"/>
      <c r="Q135" s="239"/>
      <c r="R135" s="245"/>
      <c r="S135" s="246"/>
      <c r="T135" s="132" t="str">
        <f t="shared" si="37"/>
        <v/>
      </c>
      <c r="U135" s="132">
        <f t="shared" si="38"/>
        <v>0</v>
      </c>
      <c r="V135" s="133" t="str">
        <f t="shared" si="39"/>
        <v/>
      </c>
      <c r="W135" s="133" t="str">
        <f t="shared" si="40"/>
        <v/>
      </c>
      <c r="X135" s="132">
        <f t="shared" si="41"/>
        <v>0</v>
      </c>
      <c r="Y135" s="133" t="str">
        <f t="shared" si="42"/>
        <v/>
      </c>
      <c r="Z135" s="82"/>
      <c r="AA135" s="36"/>
      <c r="AB135" s="36"/>
      <c r="AC135" s="31">
        <f t="shared" si="43"/>
        <v>0</v>
      </c>
      <c r="AD135" s="36"/>
      <c r="AE135" s="36"/>
      <c r="AF135" s="31">
        <f t="shared" si="44"/>
        <v>0</v>
      </c>
      <c r="AG135" s="36"/>
      <c r="AH135" s="36"/>
      <c r="AI135" s="31">
        <f t="shared" si="45"/>
        <v>0</v>
      </c>
      <c r="AJ135" s="36"/>
      <c r="AK135" s="36"/>
      <c r="AL135" s="31">
        <f t="shared" si="46"/>
        <v>0</v>
      </c>
      <c r="AM135" s="36"/>
      <c r="AN135" s="36"/>
      <c r="AO135" s="31">
        <f t="shared" si="47"/>
        <v>0</v>
      </c>
      <c r="AP135" s="199">
        <f t="shared" si="48"/>
        <v>0</v>
      </c>
      <c r="AQ135" s="36"/>
      <c r="AR135" s="36"/>
      <c r="AS135" s="31">
        <f t="shared" si="49"/>
        <v>0</v>
      </c>
      <c r="AT135" s="36"/>
      <c r="AU135" s="36"/>
      <c r="AV135" s="31">
        <f t="shared" si="50"/>
        <v>0</v>
      </c>
      <c r="AW135" s="36"/>
      <c r="AX135" s="36"/>
      <c r="AY135" s="31">
        <f t="shared" si="51"/>
        <v>0</v>
      </c>
      <c r="AZ135" s="36"/>
      <c r="BA135" s="36"/>
      <c r="BB135" s="31">
        <f t="shared" si="52"/>
        <v>0</v>
      </c>
      <c r="BC135" s="36"/>
      <c r="BD135" s="36"/>
      <c r="BE135" s="31">
        <f t="shared" si="53"/>
        <v>0</v>
      </c>
      <c r="BF135" s="200">
        <f t="shared" si="54"/>
        <v>0</v>
      </c>
      <c r="BG135" s="83"/>
      <c r="BH135" s="83"/>
      <c r="BI135" s="15">
        <f t="shared" si="55"/>
        <v>0</v>
      </c>
      <c r="BJ135" s="83"/>
      <c r="BK135" s="83"/>
      <c r="BL135" s="15">
        <f t="shared" si="56"/>
        <v>0</v>
      </c>
      <c r="BM135" s="83"/>
      <c r="BN135" s="83"/>
      <c r="BO135" s="15">
        <f t="shared" si="57"/>
        <v>0</v>
      </c>
      <c r="BP135" s="83"/>
      <c r="BQ135" s="83"/>
      <c r="BR135" s="15">
        <f t="shared" si="58"/>
        <v>0</v>
      </c>
      <c r="BS135" s="83"/>
      <c r="BT135" s="83"/>
      <c r="BU135" s="15">
        <f t="shared" si="59"/>
        <v>0</v>
      </c>
      <c r="BV135" s="200">
        <f t="shared" si="60"/>
        <v>0</v>
      </c>
      <c r="BW135" s="30"/>
      <c r="BX135" s="30"/>
      <c r="BY135" s="30"/>
      <c r="BZ135" s="30"/>
      <c r="CA135" s="30"/>
      <c r="CB135" s="30"/>
      <c r="CC135" s="30"/>
      <c r="CD135" s="30"/>
      <c r="CE135" s="30"/>
      <c r="CF135" s="30"/>
      <c r="CG135" s="30"/>
      <c r="CH135" s="30"/>
      <c r="CI135" s="30"/>
      <c r="CJ135" s="30"/>
      <c r="CK135" s="30"/>
      <c r="CL135" s="30"/>
      <c r="CM135" s="30"/>
      <c r="CN135" s="30"/>
      <c r="CO135" s="30"/>
      <c r="CP135" s="30"/>
      <c r="CQ135" s="15">
        <f t="shared" si="61"/>
        <v>0</v>
      </c>
      <c r="CR135" s="200">
        <f t="shared" si="62"/>
        <v>0</v>
      </c>
      <c r="CS135" s="84"/>
      <c r="CT135" s="85" t="str">
        <f t="shared" si="63"/>
        <v/>
      </c>
      <c r="CU135" s="86" t="str">
        <f t="shared" si="36"/>
        <v/>
      </c>
      <c r="CV135" s="86" t="str">
        <f t="shared" si="64"/>
        <v/>
      </c>
      <c r="CW135" s="198">
        <f t="shared" si="65"/>
        <v>0</v>
      </c>
      <c r="CX135" s="44" t="str">
        <f>IF(ISBLANK('ÁREA MEJORA COMPETENCIAL'!S135),"",IF(CV135="","",SUM(CW135,-CV135)))</f>
        <v/>
      </c>
      <c r="CY135" s="180" t="str">
        <f>IF(ISBLANK('ÁREA MEJORA COMPETENCIAL'!S135),"",IF(CV135="","VER RESULTADOS",(CW135/CV135)))</f>
        <v/>
      </c>
      <c r="CZ135" s="71"/>
    </row>
    <row r="136" spans="1:104" s="59" customFormat="1" ht="18.75" customHeight="1" x14ac:dyDescent="0.3">
      <c r="A136" s="270"/>
      <c r="B136" s="29"/>
      <c r="C136" s="29"/>
      <c r="D136" s="183"/>
      <c r="E136" s="28"/>
      <c r="F136" s="30"/>
      <c r="G136" s="354"/>
      <c r="H136" s="355"/>
      <c r="I136" s="225"/>
      <c r="J136" s="225"/>
      <c r="K136" s="354"/>
      <c r="L136" s="355"/>
      <c r="M136" s="239"/>
      <c r="N136" s="239"/>
      <c r="O136" s="239"/>
      <c r="P136" s="239"/>
      <c r="Q136" s="239"/>
      <c r="R136" s="245"/>
      <c r="S136" s="246"/>
      <c r="T136" s="132" t="str">
        <f t="shared" si="37"/>
        <v/>
      </c>
      <c r="U136" s="132">
        <f t="shared" si="38"/>
        <v>0</v>
      </c>
      <c r="V136" s="133" t="str">
        <f t="shared" si="39"/>
        <v/>
      </c>
      <c r="W136" s="133" t="str">
        <f t="shared" si="40"/>
        <v/>
      </c>
      <c r="X136" s="132">
        <f t="shared" si="41"/>
        <v>0</v>
      </c>
      <c r="Y136" s="133" t="str">
        <f t="shared" si="42"/>
        <v/>
      </c>
      <c r="Z136" s="82"/>
      <c r="AA136" s="36"/>
      <c r="AB136" s="36"/>
      <c r="AC136" s="31">
        <f t="shared" si="43"/>
        <v>0</v>
      </c>
      <c r="AD136" s="36"/>
      <c r="AE136" s="36"/>
      <c r="AF136" s="31">
        <f t="shared" si="44"/>
        <v>0</v>
      </c>
      <c r="AG136" s="36"/>
      <c r="AH136" s="36"/>
      <c r="AI136" s="31">
        <f t="shared" si="45"/>
        <v>0</v>
      </c>
      <c r="AJ136" s="36"/>
      <c r="AK136" s="36"/>
      <c r="AL136" s="31">
        <f t="shared" si="46"/>
        <v>0</v>
      </c>
      <c r="AM136" s="36"/>
      <c r="AN136" s="36"/>
      <c r="AO136" s="31">
        <f t="shared" si="47"/>
        <v>0</v>
      </c>
      <c r="AP136" s="199">
        <f t="shared" si="48"/>
        <v>0</v>
      </c>
      <c r="AQ136" s="36"/>
      <c r="AR136" s="36"/>
      <c r="AS136" s="31">
        <f t="shared" si="49"/>
        <v>0</v>
      </c>
      <c r="AT136" s="36"/>
      <c r="AU136" s="36"/>
      <c r="AV136" s="31">
        <f t="shared" si="50"/>
        <v>0</v>
      </c>
      <c r="AW136" s="36"/>
      <c r="AX136" s="36"/>
      <c r="AY136" s="31">
        <f t="shared" si="51"/>
        <v>0</v>
      </c>
      <c r="AZ136" s="36"/>
      <c r="BA136" s="36"/>
      <c r="BB136" s="31">
        <f t="shared" si="52"/>
        <v>0</v>
      </c>
      <c r="BC136" s="36"/>
      <c r="BD136" s="36"/>
      <c r="BE136" s="31">
        <f t="shared" si="53"/>
        <v>0</v>
      </c>
      <c r="BF136" s="200">
        <f t="shared" si="54"/>
        <v>0</v>
      </c>
      <c r="BG136" s="83"/>
      <c r="BH136" s="83"/>
      <c r="BI136" s="15">
        <f t="shared" si="55"/>
        <v>0</v>
      </c>
      <c r="BJ136" s="83"/>
      <c r="BK136" s="83"/>
      <c r="BL136" s="15">
        <f t="shared" si="56"/>
        <v>0</v>
      </c>
      <c r="BM136" s="83"/>
      <c r="BN136" s="83"/>
      <c r="BO136" s="15">
        <f t="shared" si="57"/>
        <v>0</v>
      </c>
      <c r="BP136" s="83"/>
      <c r="BQ136" s="83"/>
      <c r="BR136" s="15">
        <f t="shared" si="58"/>
        <v>0</v>
      </c>
      <c r="BS136" s="83"/>
      <c r="BT136" s="83"/>
      <c r="BU136" s="15">
        <f t="shared" si="59"/>
        <v>0</v>
      </c>
      <c r="BV136" s="200">
        <f t="shared" si="60"/>
        <v>0</v>
      </c>
      <c r="BW136" s="30"/>
      <c r="BX136" s="30"/>
      <c r="BY136" s="30"/>
      <c r="BZ136" s="30"/>
      <c r="CA136" s="30"/>
      <c r="CB136" s="30"/>
      <c r="CC136" s="30"/>
      <c r="CD136" s="30"/>
      <c r="CE136" s="30"/>
      <c r="CF136" s="30"/>
      <c r="CG136" s="30"/>
      <c r="CH136" s="30"/>
      <c r="CI136" s="30"/>
      <c r="CJ136" s="30"/>
      <c r="CK136" s="30"/>
      <c r="CL136" s="30"/>
      <c r="CM136" s="30"/>
      <c r="CN136" s="30"/>
      <c r="CO136" s="30"/>
      <c r="CP136" s="30"/>
      <c r="CQ136" s="15">
        <f t="shared" si="61"/>
        <v>0</v>
      </c>
      <c r="CR136" s="200">
        <f t="shared" si="62"/>
        <v>0</v>
      </c>
      <c r="CS136" s="84"/>
      <c r="CT136" s="85" t="str">
        <f t="shared" si="63"/>
        <v/>
      </c>
      <c r="CU136" s="86" t="str">
        <f t="shared" si="36"/>
        <v/>
      </c>
      <c r="CV136" s="86" t="str">
        <f t="shared" si="64"/>
        <v/>
      </c>
      <c r="CW136" s="198">
        <f t="shared" si="65"/>
        <v>0</v>
      </c>
      <c r="CX136" s="44" t="str">
        <f>IF(ISBLANK('ÁREA MEJORA COMPETENCIAL'!S136),"",IF(CV136="","",SUM(CW136,-CV136)))</f>
        <v/>
      </c>
      <c r="CY136" s="180" t="str">
        <f>IF(ISBLANK('ÁREA MEJORA COMPETENCIAL'!S136),"",IF(CV136="","VER RESULTADOS",(CW136/CV136)))</f>
        <v/>
      </c>
      <c r="CZ136" s="71"/>
    </row>
    <row r="137" spans="1:104" s="59" customFormat="1" ht="18.75" customHeight="1" x14ac:dyDescent="0.3">
      <c r="A137" s="270"/>
      <c r="B137" s="29"/>
      <c r="C137" s="29"/>
      <c r="D137" s="183"/>
      <c r="E137" s="28"/>
      <c r="F137" s="30"/>
      <c r="G137" s="354"/>
      <c r="H137" s="355"/>
      <c r="I137" s="225"/>
      <c r="J137" s="225"/>
      <c r="K137" s="354"/>
      <c r="L137" s="355"/>
      <c r="M137" s="239"/>
      <c r="N137" s="239"/>
      <c r="O137" s="239"/>
      <c r="P137" s="239"/>
      <c r="Q137" s="239"/>
      <c r="R137" s="245"/>
      <c r="S137" s="246"/>
      <c r="T137" s="132" t="str">
        <f t="shared" si="37"/>
        <v/>
      </c>
      <c r="U137" s="132">
        <f t="shared" si="38"/>
        <v>0</v>
      </c>
      <c r="V137" s="133" t="str">
        <f t="shared" si="39"/>
        <v/>
      </c>
      <c r="W137" s="133" t="str">
        <f t="shared" si="40"/>
        <v/>
      </c>
      <c r="X137" s="132">
        <f t="shared" si="41"/>
        <v>0</v>
      </c>
      <c r="Y137" s="133" t="str">
        <f t="shared" si="42"/>
        <v/>
      </c>
      <c r="Z137" s="82"/>
      <c r="AA137" s="36"/>
      <c r="AB137" s="36"/>
      <c r="AC137" s="31">
        <f t="shared" si="43"/>
        <v>0</v>
      </c>
      <c r="AD137" s="36"/>
      <c r="AE137" s="36"/>
      <c r="AF137" s="31">
        <f t="shared" si="44"/>
        <v>0</v>
      </c>
      <c r="AG137" s="36"/>
      <c r="AH137" s="36"/>
      <c r="AI137" s="31">
        <f t="shared" si="45"/>
        <v>0</v>
      </c>
      <c r="AJ137" s="36"/>
      <c r="AK137" s="36"/>
      <c r="AL137" s="31">
        <f t="shared" si="46"/>
        <v>0</v>
      </c>
      <c r="AM137" s="36"/>
      <c r="AN137" s="36"/>
      <c r="AO137" s="31">
        <f t="shared" si="47"/>
        <v>0</v>
      </c>
      <c r="AP137" s="199">
        <f t="shared" si="48"/>
        <v>0</v>
      </c>
      <c r="AQ137" s="36"/>
      <c r="AR137" s="36"/>
      <c r="AS137" s="31">
        <f t="shared" si="49"/>
        <v>0</v>
      </c>
      <c r="AT137" s="36"/>
      <c r="AU137" s="36"/>
      <c r="AV137" s="31">
        <f t="shared" si="50"/>
        <v>0</v>
      </c>
      <c r="AW137" s="36"/>
      <c r="AX137" s="36"/>
      <c r="AY137" s="31">
        <f t="shared" si="51"/>
        <v>0</v>
      </c>
      <c r="AZ137" s="36"/>
      <c r="BA137" s="36"/>
      <c r="BB137" s="31">
        <f t="shared" si="52"/>
        <v>0</v>
      </c>
      <c r="BC137" s="36"/>
      <c r="BD137" s="36"/>
      <c r="BE137" s="31">
        <f t="shared" si="53"/>
        <v>0</v>
      </c>
      <c r="BF137" s="200">
        <f t="shared" si="54"/>
        <v>0</v>
      </c>
      <c r="BG137" s="83"/>
      <c r="BH137" s="83"/>
      <c r="BI137" s="15">
        <f t="shared" si="55"/>
        <v>0</v>
      </c>
      <c r="BJ137" s="83"/>
      <c r="BK137" s="83"/>
      <c r="BL137" s="15">
        <f t="shared" si="56"/>
        <v>0</v>
      </c>
      <c r="BM137" s="83"/>
      <c r="BN137" s="83"/>
      <c r="BO137" s="15">
        <f t="shared" si="57"/>
        <v>0</v>
      </c>
      <c r="BP137" s="83"/>
      <c r="BQ137" s="83"/>
      <c r="BR137" s="15">
        <f t="shared" si="58"/>
        <v>0</v>
      </c>
      <c r="BS137" s="83"/>
      <c r="BT137" s="83"/>
      <c r="BU137" s="15">
        <f t="shared" si="59"/>
        <v>0</v>
      </c>
      <c r="BV137" s="200">
        <f t="shared" si="60"/>
        <v>0</v>
      </c>
      <c r="BW137" s="30"/>
      <c r="BX137" s="30"/>
      <c r="BY137" s="30"/>
      <c r="BZ137" s="30"/>
      <c r="CA137" s="30"/>
      <c r="CB137" s="30"/>
      <c r="CC137" s="30"/>
      <c r="CD137" s="30"/>
      <c r="CE137" s="30"/>
      <c r="CF137" s="30"/>
      <c r="CG137" s="30"/>
      <c r="CH137" s="30"/>
      <c r="CI137" s="30"/>
      <c r="CJ137" s="30"/>
      <c r="CK137" s="30"/>
      <c r="CL137" s="30"/>
      <c r="CM137" s="30"/>
      <c r="CN137" s="30"/>
      <c r="CO137" s="30"/>
      <c r="CP137" s="30"/>
      <c r="CQ137" s="15">
        <f t="shared" si="61"/>
        <v>0</v>
      </c>
      <c r="CR137" s="200">
        <f t="shared" si="62"/>
        <v>0</v>
      </c>
      <c r="CS137" s="84"/>
      <c r="CT137" s="85" t="str">
        <f t="shared" si="63"/>
        <v/>
      </c>
      <c r="CU137" s="86" t="str">
        <f t="shared" si="36"/>
        <v/>
      </c>
      <c r="CV137" s="86" t="str">
        <f t="shared" si="64"/>
        <v/>
      </c>
      <c r="CW137" s="198">
        <f t="shared" si="65"/>
        <v>0</v>
      </c>
      <c r="CX137" s="44" t="str">
        <f>IF(ISBLANK('ÁREA MEJORA COMPETENCIAL'!S137),"",IF(CV137="","",SUM(CW137,-CV137)))</f>
        <v/>
      </c>
      <c r="CY137" s="180" t="str">
        <f>IF(ISBLANK('ÁREA MEJORA COMPETENCIAL'!S137),"",IF(CV137="","VER RESULTADOS",(CW137/CV137)))</f>
        <v/>
      </c>
      <c r="CZ137" s="71"/>
    </row>
    <row r="138" spans="1:104" s="59" customFormat="1" ht="18.75" customHeight="1" x14ac:dyDescent="0.3">
      <c r="A138" s="270"/>
      <c r="B138" s="29"/>
      <c r="C138" s="29"/>
      <c r="D138" s="183"/>
      <c r="E138" s="28"/>
      <c r="F138" s="30"/>
      <c r="G138" s="354"/>
      <c r="H138" s="355"/>
      <c r="I138" s="225"/>
      <c r="J138" s="225"/>
      <c r="K138" s="354"/>
      <c r="L138" s="355"/>
      <c r="M138" s="239"/>
      <c r="N138" s="239"/>
      <c r="O138" s="239"/>
      <c r="P138" s="239"/>
      <c r="Q138" s="239"/>
      <c r="R138" s="245"/>
      <c r="S138" s="246"/>
      <c r="T138" s="132" t="str">
        <f t="shared" si="37"/>
        <v/>
      </c>
      <c r="U138" s="132">
        <f t="shared" si="38"/>
        <v>0</v>
      </c>
      <c r="V138" s="133" t="str">
        <f t="shared" si="39"/>
        <v/>
      </c>
      <c r="W138" s="133" t="str">
        <f t="shared" si="40"/>
        <v/>
      </c>
      <c r="X138" s="132">
        <f t="shared" si="41"/>
        <v>0</v>
      </c>
      <c r="Y138" s="133" t="str">
        <f t="shared" si="42"/>
        <v/>
      </c>
      <c r="Z138" s="82"/>
      <c r="AA138" s="36"/>
      <c r="AB138" s="36"/>
      <c r="AC138" s="31">
        <f t="shared" si="43"/>
        <v>0</v>
      </c>
      <c r="AD138" s="36"/>
      <c r="AE138" s="36"/>
      <c r="AF138" s="31">
        <f t="shared" si="44"/>
        <v>0</v>
      </c>
      <c r="AG138" s="36"/>
      <c r="AH138" s="36"/>
      <c r="AI138" s="31">
        <f t="shared" si="45"/>
        <v>0</v>
      </c>
      <c r="AJ138" s="36"/>
      <c r="AK138" s="36"/>
      <c r="AL138" s="31">
        <f t="shared" si="46"/>
        <v>0</v>
      </c>
      <c r="AM138" s="36"/>
      <c r="AN138" s="36"/>
      <c r="AO138" s="31">
        <f t="shared" si="47"/>
        <v>0</v>
      </c>
      <c r="AP138" s="199">
        <f t="shared" si="48"/>
        <v>0</v>
      </c>
      <c r="AQ138" s="36"/>
      <c r="AR138" s="36"/>
      <c r="AS138" s="31">
        <f t="shared" si="49"/>
        <v>0</v>
      </c>
      <c r="AT138" s="36"/>
      <c r="AU138" s="36"/>
      <c r="AV138" s="31">
        <f t="shared" si="50"/>
        <v>0</v>
      </c>
      <c r="AW138" s="36"/>
      <c r="AX138" s="36"/>
      <c r="AY138" s="31">
        <f t="shared" si="51"/>
        <v>0</v>
      </c>
      <c r="AZ138" s="36"/>
      <c r="BA138" s="36"/>
      <c r="BB138" s="31">
        <f t="shared" si="52"/>
        <v>0</v>
      </c>
      <c r="BC138" s="36"/>
      <c r="BD138" s="36"/>
      <c r="BE138" s="31">
        <f t="shared" si="53"/>
        <v>0</v>
      </c>
      <c r="BF138" s="200">
        <f t="shared" si="54"/>
        <v>0</v>
      </c>
      <c r="BG138" s="83"/>
      <c r="BH138" s="83"/>
      <c r="BI138" s="15">
        <f t="shared" si="55"/>
        <v>0</v>
      </c>
      <c r="BJ138" s="83"/>
      <c r="BK138" s="83"/>
      <c r="BL138" s="15">
        <f t="shared" si="56"/>
        <v>0</v>
      </c>
      <c r="BM138" s="83"/>
      <c r="BN138" s="83"/>
      <c r="BO138" s="15">
        <f t="shared" si="57"/>
        <v>0</v>
      </c>
      <c r="BP138" s="83"/>
      <c r="BQ138" s="83"/>
      <c r="BR138" s="15">
        <f t="shared" si="58"/>
        <v>0</v>
      </c>
      <c r="BS138" s="83"/>
      <c r="BT138" s="83"/>
      <c r="BU138" s="15">
        <f t="shared" si="59"/>
        <v>0</v>
      </c>
      <c r="BV138" s="200">
        <f t="shared" si="60"/>
        <v>0</v>
      </c>
      <c r="BW138" s="30"/>
      <c r="BX138" s="30"/>
      <c r="BY138" s="30"/>
      <c r="BZ138" s="30"/>
      <c r="CA138" s="30"/>
      <c r="CB138" s="30"/>
      <c r="CC138" s="30"/>
      <c r="CD138" s="30"/>
      <c r="CE138" s="30"/>
      <c r="CF138" s="30"/>
      <c r="CG138" s="30"/>
      <c r="CH138" s="30"/>
      <c r="CI138" s="30"/>
      <c r="CJ138" s="30"/>
      <c r="CK138" s="30"/>
      <c r="CL138" s="30"/>
      <c r="CM138" s="30"/>
      <c r="CN138" s="30"/>
      <c r="CO138" s="30"/>
      <c r="CP138" s="30"/>
      <c r="CQ138" s="15">
        <f t="shared" si="61"/>
        <v>0</v>
      </c>
      <c r="CR138" s="200">
        <f t="shared" si="62"/>
        <v>0</v>
      </c>
      <c r="CS138" s="84"/>
      <c r="CT138" s="85" t="str">
        <f t="shared" si="63"/>
        <v/>
      </c>
      <c r="CU138" s="86" t="str">
        <f t="shared" ref="CU138:CU162" si="66">IF(ISBLANK(S138),"",(MROUND(CT138,4)))</f>
        <v/>
      </c>
      <c r="CV138" s="86" t="str">
        <f t="shared" si="64"/>
        <v/>
      </c>
      <c r="CW138" s="198">
        <f t="shared" si="65"/>
        <v>0</v>
      </c>
      <c r="CX138" s="44" t="str">
        <f>IF(ISBLANK('ÁREA MEJORA COMPETENCIAL'!S138),"",IF(CV138="","",SUM(CW138,-CV138)))</f>
        <v/>
      </c>
      <c r="CY138" s="180" t="str">
        <f>IF(ISBLANK('ÁREA MEJORA COMPETENCIAL'!S138),"",IF(CV138="","VER RESULTADOS",(CW138/CV138)))</f>
        <v/>
      </c>
      <c r="CZ138" s="71"/>
    </row>
    <row r="139" spans="1:104" s="59" customFormat="1" ht="18.75" customHeight="1" x14ac:dyDescent="0.3">
      <c r="A139" s="270"/>
      <c r="B139" s="29"/>
      <c r="C139" s="29"/>
      <c r="D139" s="183"/>
      <c r="E139" s="28"/>
      <c r="F139" s="30"/>
      <c r="G139" s="354"/>
      <c r="H139" s="355"/>
      <c r="I139" s="225"/>
      <c r="J139" s="225"/>
      <c r="K139" s="354"/>
      <c r="L139" s="355"/>
      <c r="M139" s="239"/>
      <c r="N139" s="239"/>
      <c r="O139" s="239"/>
      <c r="P139" s="239"/>
      <c r="Q139" s="239"/>
      <c r="R139" s="245"/>
      <c r="S139" s="246"/>
      <c r="T139" s="132" t="str">
        <f t="shared" ref="T139:T162" si="67">IF(ISBLANK(S139),"",DATEDIF(M139,S139,"d")/30.39)</f>
        <v/>
      </c>
      <c r="U139" s="132">
        <f t="shared" ref="U139:U162" si="68">(DATEDIF(N139,O139,"D")/30.4167)+(DATEDIF(P139,Q139,"D")/30.4167)</f>
        <v>0</v>
      </c>
      <c r="V139" s="133" t="str">
        <f t="shared" ref="V139:V162" si="69">IF(ISBLANK(M139),"",ROUND(X139,0))</f>
        <v/>
      </c>
      <c r="W139" s="133" t="str">
        <f t="shared" ref="W139:W162" si="70">IF(ISBLANK(M139),"",ROUNDUP(X139,0))</f>
        <v/>
      </c>
      <c r="X139" s="132">
        <f t="shared" ref="X139:X162" si="71">IFERROR(T139-U139,0)</f>
        <v>0</v>
      </c>
      <c r="Y139" s="133" t="str">
        <f t="shared" ref="Y139:Y162" si="72">IF(S139="","",(IF(W139=1,1,IF(W139=2,2,V139))))</f>
        <v/>
      </c>
      <c r="Z139" s="82"/>
      <c r="AA139" s="36"/>
      <c r="AB139" s="36"/>
      <c r="AC139" s="31">
        <f t="shared" ref="AC139:AC162" si="73">SUM(AA139,AB139)</f>
        <v>0</v>
      </c>
      <c r="AD139" s="36"/>
      <c r="AE139" s="36"/>
      <c r="AF139" s="31">
        <f t="shared" ref="AF139:AF162" si="74">SUM(AD139,AE139)</f>
        <v>0</v>
      </c>
      <c r="AG139" s="36"/>
      <c r="AH139" s="36"/>
      <c r="AI139" s="31">
        <f t="shared" ref="AI139:AI162" si="75">SUM(AG139,AH139)</f>
        <v>0</v>
      </c>
      <c r="AJ139" s="36"/>
      <c r="AK139" s="36"/>
      <c r="AL139" s="31">
        <f t="shared" ref="AL139:AL162" si="76">SUM(AJ139,AK139)</f>
        <v>0</v>
      </c>
      <c r="AM139" s="36"/>
      <c r="AN139" s="36"/>
      <c r="AO139" s="31">
        <f t="shared" ref="AO139:AO162" si="77">SUM(AM139,AN139)</f>
        <v>0</v>
      </c>
      <c r="AP139" s="199">
        <f t="shared" ref="AP139:AP162" si="78">SUM(AC139,AF139,AI139,AL139,AO139)</f>
        <v>0</v>
      </c>
      <c r="AQ139" s="36"/>
      <c r="AR139" s="36"/>
      <c r="AS139" s="31">
        <f t="shared" ref="AS139:AS162" si="79">SUM(AQ139,AR139)</f>
        <v>0</v>
      </c>
      <c r="AT139" s="36"/>
      <c r="AU139" s="36"/>
      <c r="AV139" s="31">
        <f t="shared" ref="AV139:AV162" si="80">SUM(AT139,AU139)</f>
        <v>0</v>
      </c>
      <c r="AW139" s="36"/>
      <c r="AX139" s="36"/>
      <c r="AY139" s="31">
        <f t="shared" ref="AY139:AY162" si="81">SUM(AW139,AX139)</f>
        <v>0</v>
      </c>
      <c r="AZ139" s="36"/>
      <c r="BA139" s="36"/>
      <c r="BB139" s="31">
        <f t="shared" ref="BB139:BB162" si="82">SUM(AZ139,BA139)</f>
        <v>0</v>
      </c>
      <c r="BC139" s="36"/>
      <c r="BD139" s="36"/>
      <c r="BE139" s="31">
        <f t="shared" ref="BE139:BE162" si="83">SUM(BC139,BD139)</f>
        <v>0</v>
      </c>
      <c r="BF139" s="200">
        <f t="shared" ref="BF139:BF162" si="84">SUM(AS139,AV139,AY139,BB139,BE139)</f>
        <v>0</v>
      </c>
      <c r="BG139" s="83"/>
      <c r="BH139" s="83"/>
      <c r="BI139" s="15">
        <f t="shared" ref="BI139:BI162" si="85">SUM(BG139,BH139)</f>
        <v>0</v>
      </c>
      <c r="BJ139" s="83"/>
      <c r="BK139" s="83"/>
      <c r="BL139" s="15">
        <f t="shared" ref="BL139:BL162" si="86">SUM(BJ139,BK139)</f>
        <v>0</v>
      </c>
      <c r="BM139" s="83"/>
      <c r="BN139" s="83"/>
      <c r="BO139" s="15">
        <f t="shared" ref="BO139:BO162" si="87">SUM(BM139,BN139)</f>
        <v>0</v>
      </c>
      <c r="BP139" s="83"/>
      <c r="BQ139" s="83"/>
      <c r="BR139" s="15">
        <f t="shared" ref="BR139:BR162" si="88">SUM(BP139,BQ139)</f>
        <v>0</v>
      </c>
      <c r="BS139" s="83"/>
      <c r="BT139" s="83"/>
      <c r="BU139" s="15">
        <f t="shared" ref="BU139:BU162" si="89">SUM(BS139,BT139)</f>
        <v>0</v>
      </c>
      <c r="BV139" s="200">
        <f t="shared" ref="BV139:BV162" si="90">SUM(BI139,BL139,BO139,BR139,BU139)</f>
        <v>0</v>
      </c>
      <c r="BW139" s="30"/>
      <c r="BX139" s="30"/>
      <c r="BY139" s="30"/>
      <c r="BZ139" s="30"/>
      <c r="CA139" s="30"/>
      <c r="CB139" s="30"/>
      <c r="CC139" s="30"/>
      <c r="CD139" s="30"/>
      <c r="CE139" s="30"/>
      <c r="CF139" s="30"/>
      <c r="CG139" s="30"/>
      <c r="CH139" s="30"/>
      <c r="CI139" s="30"/>
      <c r="CJ139" s="30"/>
      <c r="CK139" s="30"/>
      <c r="CL139" s="30"/>
      <c r="CM139" s="30"/>
      <c r="CN139" s="30"/>
      <c r="CO139" s="30"/>
      <c r="CP139" s="30"/>
      <c r="CQ139" s="15">
        <f t="shared" ref="CQ139:CQ162" si="91">COUNTIF(BW139:CP139,"SI")</f>
        <v>0</v>
      </c>
      <c r="CR139" s="200">
        <f t="shared" ref="CR139:CR162" si="92">SUM(BW139,BY139,CA139,CC139,CE139,CG139,CI139,CK139,CM139,CO139)</f>
        <v>0</v>
      </c>
      <c r="CS139" s="84"/>
      <c r="CT139" s="85" t="str">
        <f t="shared" ref="CT139:CT162" si="93">IF(ISBLANK(S139),"",(IF(ISERROR(S139),"",(Y139)*5.6)))</f>
        <v/>
      </c>
      <c r="CU139" s="86" t="str">
        <f t="shared" si="66"/>
        <v/>
      </c>
      <c r="CV139" s="86" t="str">
        <f t="shared" ref="CV139:CV162" si="94">(IF(Y139&lt;=2,"",CU139))</f>
        <v/>
      </c>
      <c r="CW139" s="198">
        <f t="shared" ref="CW139:CW162" si="95">(SUM(AP139,BF139,BV139,CR139))</f>
        <v>0</v>
      </c>
      <c r="CX139" s="44" t="str">
        <f>IF(ISBLANK('ÁREA MEJORA COMPETENCIAL'!S139),"",IF(CV139="","",SUM(CW139,-CV139)))</f>
        <v/>
      </c>
      <c r="CY139" s="180" t="str">
        <f>IF(ISBLANK('ÁREA MEJORA COMPETENCIAL'!S139),"",IF(CV139="","VER RESULTADOS",(CW139/CV139)))</f>
        <v/>
      </c>
      <c r="CZ139" s="71"/>
    </row>
    <row r="140" spans="1:104" s="59" customFormat="1" ht="18.75" customHeight="1" x14ac:dyDescent="0.3">
      <c r="A140" s="270"/>
      <c r="B140" s="29"/>
      <c r="C140" s="29"/>
      <c r="D140" s="183"/>
      <c r="E140" s="28"/>
      <c r="F140" s="30"/>
      <c r="G140" s="354"/>
      <c r="H140" s="355"/>
      <c r="I140" s="225"/>
      <c r="J140" s="225"/>
      <c r="K140" s="354"/>
      <c r="L140" s="355"/>
      <c r="M140" s="239"/>
      <c r="N140" s="239"/>
      <c r="O140" s="239"/>
      <c r="P140" s="239"/>
      <c r="Q140" s="239"/>
      <c r="R140" s="245"/>
      <c r="S140" s="246"/>
      <c r="T140" s="132" t="str">
        <f t="shared" si="67"/>
        <v/>
      </c>
      <c r="U140" s="132">
        <f t="shared" si="68"/>
        <v>0</v>
      </c>
      <c r="V140" s="133" t="str">
        <f t="shared" si="69"/>
        <v/>
      </c>
      <c r="W140" s="133" t="str">
        <f t="shared" si="70"/>
        <v/>
      </c>
      <c r="X140" s="132">
        <f t="shared" si="71"/>
        <v>0</v>
      </c>
      <c r="Y140" s="133" t="str">
        <f t="shared" si="72"/>
        <v/>
      </c>
      <c r="Z140" s="82"/>
      <c r="AA140" s="36"/>
      <c r="AB140" s="36"/>
      <c r="AC140" s="31">
        <f t="shared" si="73"/>
        <v>0</v>
      </c>
      <c r="AD140" s="36"/>
      <c r="AE140" s="36"/>
      <c r="AF140" s="31">
        <f t="shared" si="74"/>
        <v>0</v>
      </c>
      <c r="AG140" s="36"/>
      <c r="AH140" s="36"/>
      <c r="AI140" s="31">
        <f t="shared" si="75"/>
        <v>0</v>
      </c>
      <c r="AJ140" s="36"/>
      <c r="AK140" s="36"/>
      <c r="AL140" s="31">
        <f t="shared" si="76"/>
        <v>0</v>
      </c>
      <c r="AM140" s="36"/>
      <c r="AN140" s="36"/>
      <c r="AO140" s="31">
        <f t="shared" si="77"/>
        <v>0</v>
      </c>
      <c r="AP140" s="199">
        <f t="shared" si="78"/>
        <v>0</v>
      </c>
      <c r="AQ140" s="36"/>
      <c r="AR140" s="36"/>
      <c r="AS140" s="31">
        <f t="shared" si="79"/>
        <v>0</v>
      </c>
      <c r="AT140" s="36"/>
      <c r="AU140" s="36"/>
      <c r="AV140" s="31">
        <f t="shared" si="80"/>
        <v>0</v>
      </c>
      <c r="AW140" s="36"/>
      <c r="AX140" s="36"/>
      <c r="AY140" s="31">
        <f t="shared" si="81"/>
        <v>0</v>
      </c>
      <c r="AZ140" s="36"/>
      <c r="BA140" s="36"/>
      <c r="BB140" s="31">
        <f t="shared" si="82"/>
        <v>0</v>
      </c>
      <c r="BC140" s="36"/>
      <c r="BD140" s="36"/>
      <c r="BE140" s="31">
        <f t="shared" si="83"/>
        <v>0</v>
      </c>
      <c r="BF140" s="200">
        <f t="shared" si="84"/>
        <v>0</v>
      </c>
      <c r="BG140" s="83"/>
      <c r="BH140" s="83"/>
      <c r="BI140" s="15">
        <f t="shared" si="85"/>
        <v>0</v>
      </c>
      <c r="BJ140" s="83"/>
      <c r="BK140" s="83"/>
      <c r="BL140" s="15">
        <f t="shared" si="86"/>
        <v>0</v>
      </c>
      <c r="BM140" s="83"/>
      <c r="BN140" s="83"/>
      <c r="BO140" s="15">
        <f t="shared" si="87"/>
        <v>0</v>
      </c>
      <c r="BP140" s="83"/>
      <c r="BQ140" s="83"/>
      <c r="BR140" s="15">
        <f t="shared" si="88"/>
        <v>0</v>
      </c>
      <c r="BS140" s="83"/>
      <c r="BT140" s="83"/>
      <c r="BU140" s="15">
        <f t="shared" si="89"/>
        <v>0</v>
      </c>
      <c r="BV140" s="200">
        <f t="shared" si="90"/>
        <v>0</v>
      </c>
      <c r="BW140" s="30"/>
      <c r="BX140" s="30"/>
      <c r="BY140" s="30"/>
      <c r="BZ140" s="30"/>
      <c r="CA140" s="30"/>
      <c r="CB140" s="30"/>
      <c r="CC140" s="30"/>
      <c r="CD140" s="30"/>
      <c r="CE140" s="30"/>
      <c r="CF140" s="30"/>
      <c r="CG140" s="30"/>
      <c r="CH140" s="30"/>
      <c r="CI140" s="30"/>
      <c r="CJ140" s="30"/>
      <c r="CK140" s="30"/>
      <c r="CL140" s="30"/>
      <c r="CM140" s="30"/>
      <c r="CN140" s="30"/>
      <c r="CO140" s="30"/>
      <c r="CP140" s="30"/>
      <c r="CQ140" s="15">
        <f t="shared" si="91"/>
        <v>0</v>
      </c>
      <c r="CR140" s="200">
        <f t="shared" si="92"/>
        <v>0</v>
      </c>
      <c r="CS140" s="84"/>
      <c r="CT140" s="85" t="str">
        <f t="shared" si="93"/>
        <v/>
      </c>
      <c r="CU140" s="86" t="str">
        <f t="shared" si="66"/>
        <v/>
      </c>
      <c r="CV140" s="86" t="str">
        <f t="shared" si="94"/>
        <v/>
      </c>
      <c r="CW140" s="198">
        <f t="shared" si="95"/>
        <v>0</v>
      </c>
      <c r="CX140" s="44" t="str">
        <f>IF(ISBLANK('ÁREA MEJORA COMPETENCIAL'!S140),"",IF(CV140="","",SUM(CW140,-CV140)))</f>
        <v/>
      </c>
      <c r="CY140" s="180" t="str">
        <f>IF(ISBLANK('ÁREA MEJORA COMPETENCIAL'!S140),"",IF(CV140="","VER RESULTADOS",(CW140/CV140)))</f>
        <v/>
      </c>
      <c r="CZ140" s="71"/>
    </row>
    <row r="141" spans="1:104" s="59" customFormat="1" ht="18.75" customHeight="1" x14ac:dyDescent="0.3">
      <c r="A141" s="270"/>
      <c r="B141" s="29"/>
      <c r="C141" s="29"/>
      <c r="D141" s="183"/>
      <c r="E141" s="28"/>
      <c r="F141" s="30"/>
      <c r="G141" s="354"/>
      <c r="H141" s="355"/>
      <c r="I141" s="225"/>
      <c r="J141" s="225"/>
      <c r="K141" s="354"/>
      <c r="L141" s="355"/>
      <c r="M141" s="239"/>
      <c r="N141" s="239"/>
      <c r="O141" s="239"/>
      <c r="P141" s="239"/>
      <c r="Q141" s="239"/>
      <c r="R141" s="245"/>
      <c r="S141" s="246"/>
      <c r="T141" s="132" t="str">
        <f t="shared" si="67"/>
        <v/>
      </c>
      <c r="U141" s="132">
        <f t="shared" si="68"/>
        <v>0</v>
      </c>
      <c r="V141" s="133" t="str">
        <f t="shared" si="69"/>
        <v/>
      </c>
      <c r="W141" s="133" t="str">
        <f t="shared" si="70"/>
        <v/>
      </c>
      <c r="X141" s="132">
        <f t="shared" si="71"/>
        <v>0</v>
      </c>
      <c r="Y141" s="133" t="str">
        <f t="shared" si="72"/>
        <v/>
      </c>
      <c r="Z141" s="82"/>
      <c r="AA141" s="36"/>
      <c r="AB141" s="36"/>
      <c r="AC141" s="31">
        <f t="shared" si="73"/>
        <v>0</v>
      </c>
      <c r="AD141" s="36"/>
      <c r="AE141" s="36"/>
      <c r="AF141" s="31">
        <f t="shared" si="74"/>
        <v>0</v>
      </c>
      <c r="AG141" s="36"/>
      <c r="AH141" s="36"/>
      <c r="AI141" s="31">
        <f t="shared" si="75"/>
        <v>0</v>
      </c>
      <c r="AJ141" s="36"/>
      <c r="AK141" s="36"/>
      <c r="AL141" s="31">
        <f t="shared" si="76"/>
        <v>0</v>
      </c>
      <c r="AM141" s="36"/>
      <c r="AN141" s="36"/>
      <c r="AO141" s="31">
        <f t="shared" si="77"/>
        <v>0</v>
      </c>
      <c r="AP141" s="199">
        <f t="shared" si="78"/>
        <v>0</v>
      </c>
      <c r="AQ141" s="36"/>
      <c r="AR141" s="36"/>
      <c r="AS141" s="31">
        <f t="shared" si="79"/>
        <v>0</v>
      </c>
      <c r="AT141" s="36"/>
      <c r="AU141" s="36"/>
      <c r="AV141" s="31">
        <f t="shared" si="80"/>
        <v>0</v>
      </c>
      <c r="AW141" s="36"/>
      <c r="AX141" s="36"/>
      <c r="AY141" s="31">
        <f t="shared" si="81"/>
        <v>0</v>
      </c>
      <c r="AZ141" s="36"/>
      <c r="BA141" s="36"/>
      <c r="BB141" s="31">
        <f t="shared" si="82"/>
        <v>0</v>
      </c>
      <c r="BC141" s="36"/>
      <c r="BD141" s="36"/>
      <c r="BE141" s="31">
        <f t="shared" si="83"/>
        <v>0</v>
      </c>
      <c r="BF141" s="200">
        <f t="shared" si="84"/>
        <v>0</v>
      </c>
      <c r="BG141" s="83"/>
      <c r="BH141" s="83"/>
      <c r="BI141" s="15">
        <f t="shared" si="85"/>
        <v>0</v>
      </c>
      <c r="BJ141" s="83"/>
      <c r="BK141" s="83"/>
      <c r="BL141" s="15">
        <f t="shared" si="86"/>
        <v>0</v>
      </c>
      <c r="BM141" s="83"/>
      <c r="BN141" s="83"/>
      <c r="BO141" s="15">
        <f t="shared" si="87"/>
        <v>0</v>
      </c>
      <c r="BP141" s="83"/>
      <c r="BQ141" s="83"/>
      <c r="BR141" s="15">
        <f t="shared" si="88"/>
        <v>0</v>
      </c>
      <c r="BS141" s="83"/>
      <c r="BT141" s="83"/>
      <c r="BU141" s="15">
        <f t="shared" si="89"/>
        <v>0</v>
      </c>
      <c r="BV141" s="200">
        <f t="shared" si="90"/>
        <v>0</v>
      </c>
      <c r="BW141" s="30"/>
      <c r="BX141" s="30"/>
      <c r="BY141" s="30"/>
      <c r="BZ141" s="30"/>
      <c r="CA141" s="30"/>
      <c r="CB141" s="30"/>
      <c r="CC141" s="30"/>
      <c r="CD141" s="30"/>
      <c r="CE141" s="30"/>
      <c r="CF141" s="30"/>
      <c r="CG141" s="30"/>
      <c r="CH141" s="30"/>
      <c r="CI141" s="30"/>
      <c r="CJ141" s="30"/>
      <c r="CK141" s="30"/>
      <c r="CL141" s="30"/>
      <c r="CM141" s="30"/>
      <c r="CN141" s="30"/>
      <c r="CO141" s="30"/>
      <c r="CP141" s="30"/>
      <c r="CQ141" s="15">
        <f t="shared" si="91"/>
        <v>0</v>
      </c>
      <c r="CR141" s="200">
        <f t="shared" si="92"/>
        <v>0</v>
      </c>
      <c r="CS141" s="84"/>
      <c r="CT141" s="85" t="str">
        <f t="shared" si="93"/>
        <v/>
      </c>
      <c r="CU141" s="86" t="str">
        <f t="shared" si="66"/>
        <v/>
      </c>
      <c r="CV141" s="86" t="str">
        <f t="shared" si="94"/>
        <v/>
      </c>
      <c r="CW141" s="198">
        <f t="shared" si="95"/>
        <v>0</v>
      </c>
      <c r="CX141" s="44" t="str">
        <f>IF(ISBLANK('ÁREA MEJORA COMPETENCIAL'!S141),"",IF(CV141="","",SUM(CW141,-CV141)))</f>
        <v/>
      </c>
      <c r="CY141" s="180" t="str">
        <f>IF(ISBLANK('ÁREA MEJORA COMPETENCIAL'!S141),"",IF(CV141="","VER RESULTADOS",(CW141/CV141)))</f>
        <v/>
      </c>
      <c r="CZ141" s="71"/>
    </row>
    <row r="142" spans="1:104" s="59" customFormat="1" ht="18.75" customHeight="1" x14ac:dyDescent="0.3">
      <c r="A142" s="270"/>
      <c r="B142" s="29"/>
      <c r="C142" s="29"/>
      <c r="D142" s="183"/>
      <c r="E142" s="28"/>
      <c r="F142" s="30"/>
      <c r="G142" s="354"/>
      <c r="H142" s="355"/>
      <c r="I142" s="225"/>
      <c r="J142" s="225"/>
      <c r="K142" s="354"/>
      <c r="L142" s="355"/>
      <c r="M142" s="239"/>
      <c r="N142" s="239"/>
      <c r="O142" s="239"/>
      <c r="P142" s="239"/>
      <c r="Q142" s="239"/>
      <c r="R142" s="245"/>
      <c r="S142" s="246"/>
      <c r="T142" s="132" t="str">
        <f t="shared" si="67"/>
        <v/>
      </c>
      <c r="U142" s="132">
        <f t="shared" si="68"/>
        <v>0</v>
      </c>
      <c r="V142" s="133" t="str">
        <f t="shared" si="69"/>
        <v/>
      </c>
      <c r="W142" s="133" t="str">
        <f t="shared" si="70"/>
        <v/>
      </c>
      <c r="X142" s="132">
        <f t="shared" si="71"/>
        <v>0</v>
      </c>
      <c r="Y142" s="133" t="str">
        <f t="shared" si="72"/>
        <v/>
      </c>
      <c r="Z142" s="82"/>
      <c r="AA142" s="36"/>
      <c r="AB142" s="36"/>
      <c r="AC142" s="31">
        <f t="shared" si="73"/>
        <v>0</v>
      </c>
      <c r="AD142" s="36"/>
      <c r="AE142" s="36"/>
      <c r="AF142" s="31">
        <f t="shared" si="74"/>
        <v>0</v>
      </c>
      <c r="AG142" s="36"/>
      <c r="AH142" s="36"/>
      <c r="AI142" s="31">
        <f t="shared" si="75"/>
        <v>0</v>
      </c>
      <c r="AJ142" s="36"/>
      <c r="AK142" s="36"/>
      <c r="AL142" s="31">
        <f t="shared" si="76"/>
        <v>0</v>
      </c>
      <c r="AM142" s="36"/>
      <c r="AN142" s="36"/>
      <c r="AO142" s="31">
        <f t="shared" si="77"/>
        <v>0</v>
      </c>
      <c r="AP142" s="199">
        <f t="shared" si="78"/>
        <v>0</v>
      </c>
      <c r="AQ142" s="36"/>
      <c r="AR142" s="36"/>
      <c r="AS142" s="31">
        <f t="shared" si="79"/>
        <v>0</v>
      </c>
      <c r="AT142" s="36"/>
      <c r="AU142" s="36"/>
      <c r="AV142" s="31">
        <f t="shared" si="80"/>
        <v>0</v>
      </c>
      <c r="AW142" s="36"/>
      <c r="AX142" s="36"/>
      <c r="AY142" s="31">
        <f t="shared" si="81"/>
        <v>0</v>
      </c>
      <c r="AZ142" s="36"/>
      <c r="BA142" s="36"/>
      <c r="BB142" s="31">
        <f t="shared" si="82"/>
        <v>0</v>
      </c>
      <c r="BC142" s="36"/>
      <c r="BD142" s="36"/>
      <c r="BE142" s="31">
        <f t="shared" si="83"/>
        <v>0</v>
      </c>
      <c r="BF142" s="200">
        <f t="shared" si="84"/>
        <v>0</v>
      </c>
      <c r="BG142" s="83"/>
      <c r="BH142" s="83"/>
      <c r="BI142" s="15">
        <f t="shared" si="85"/>
        <v>0</v>
      </c>
      <c r="BJ142" s="83"/>
      <c r="BK142" s="83"/>
      <c r="BL142" s="15">
        <f t="shared" si="86"/>
        <v>0</v>
      </c>
      <c r="BM142" s="83"/>
      <c r="BN142" s="83"/>
      <c r="BO142" s="15">
        <f t="shared" si="87"/>
        <v>0</v>
      </c>
      <c r="BP142" s="83"/>
      <c r="BQ142" s="83"/>
      <c r="BR142" s="15">
        <f t="shared" si="88"/>
        <v>0</v>
      </c>
      <c r="BS142" s="83"/>
      <c r="BT142" s="83"/>
      <c r="BU142" s="15">
        <f t="shared" si="89"/>
        <v>0</v>
      </c>
      <c r="BV142" s="200">
        <f t="shared" si="90"/>
        <v>0</v>
      </c>
      <c r="BW142" s="30"/>
      <c r="BX142" s="30"/>
      <c r="BY142" s="30"/>
      <c r="BZ142" s="30"/>
      <c r="CA142" s="30"/>
      <c r="CB142" s="30"/>
      <c r="CC142" s="30"/>
      <c r="CD142" s="30"/>
      <c r="CE142" s="30"/>
      <c r="CF142" s="30"/>
      <c r="CG142" s="30"/>
      <c r="CH142" s="30"/>
      <c r="CI142" s="30"/>
      <c r="CJ142" s="30"/>
      <c r="CK142" s="30"/>
      <c r="CL142" s="30"/>
      <c r="CM142" s="30"/>
      <c r="CN142" s="30"/>
      <c r="CO142" s="30"/>
      <c r="CP142" s="30"/>
      <c r="CQ142" s="15">
        <f t="shared" si="91"/>
        <v>0</v>
      </c>
      <c r="CR142" s="200">
        <f t="shared" si="92"/>
        <v>0</v>
      </c>
      <c r="CS142" s="84"/>
      <c r="CT142" s="85" t="str">
        <f t="shared" si="93"/>
        <v/>
      </c>
      <c r="CU142" s="86" t="str">
        <f t="shared" si="66"/>
        <v/>
      </c>
      <c r="CV142" s="86" t="str">
        <f t="shared" si="94"/>
        <v/>
      </c>
      <c r="CW142" s="198">
        <f t="shared" si="95"/>
        <v>0</v>
      </c>
      <c r="CX142" s="44" t="str">
        <f>IF(ISBLANK('ÁREA MEJORA COMPETENCIAL'!S142),"",IF(CV142="","",SUM(CW142,-CV142)))</f>
        <v/>
      </c>
      <c r="CY142" s="180" t="str">
        <f>IF(ISBLANK('ÁREA MEJORA COMPETENCIAL'!S142),"",IF(CV142="","VER RESULTADOS",(CW142/CV142)))</f>
        <v/>
      </c>
      <c r="CZ142" s="71"/>
    </row>
    <row r="143" spans="1:104" s="59" customFormat="1" ht="18.75" customHeight="1" x14ac:dyDescent="0.3">
      <c r="A143" s="270"/>
      <c r="B143" s="29"/>
      <c r="C143" s="29"/>
      <c r="D143" s="183"/>
      <c r="E143" s="28"/>
      <c r="F143" s="30"/>
      <c r="G143" s="354"/>
      <c r="H143" s="355"/>
      <c r="I143" s="225"/>
      <c r="J143" s="225"/>
      <c r="K143" s="354"/>
      <c r="L143" s="355"/>
      <c r="M143" s="239"/>
      <c r="N143" s="239"/>
      <c r="O143" s="239"/>
      <c r="P143" s="239"/>
      <c r="Q143" s="239"/>
      <c r="R143" s="245"/>
      <c r="S143" s="246"/>
      <c r="T143" s="132" t="str">
        <f t="shared" si="67"/>
        <v/>
      </c>
      <c r="U143" s="132">
        <f t="shared" si="68"/>
        <v>0</v>
      </c>
      <c r="V143" s="133" t="str">
        <f t="shared" si="69"/>
        <v/>
      </c>
      <c r="W143" s="133" t="str">
        <f t="shared" si="70"/>
        <v/>
      </c>
      <c r="X143" s="132">
        <f t="shared" si="71"/>
        <v>0</v>
      </c>
      <c r="Y143" s="133" t="str">
        <f t="shared" si="72"/>
        <v/>
      </c>
      <c r="Z143" s="82"/>
      <c r="AA143" s="36"/>
      <c r="AB143" s="36"/>
      <c r="AC143" s="31">
        <f t="shared" si="73"/>
        <v>0</v>
      </c>
      <c r="AD143" s="36"/>
      <c r="AE143" s="36"/>
      <c r="AF143" s="31">
        <f t="shared" si="74"/>
        <v>0</v>
      </c>
      <c r="AG143" s="36"/>
      <c r="AH143" s="36"/>
      <c r="AI143" s="31">
        <f t="shared" si="75"/>
        <v>0</v>
      </c>
      <c r="AJ143" s="36"/>
      <c r="AK143" s="36"/>
      <c r="AL143" s="31">
        <f t="shared" si="76"/>
        <v>0</v>
      </c>
      <c r="AM143" s="36"/>
      <c r="AN143" s="36"/>
      <c r="AO143" s="31">
        <f t="shared" si="77"/>
        <v>0</v>
      </c>
      <c r="AP143" s="199">
        <f t="shared" si="78"/>
        <v>0</v>
      </c>
      <c r="AQ143" s="36"/>
      <c r="AR143" s="36"/>
      <c r="AS143" s="31">
        <f t="shared" si="79"/>
        <v>0</v>
      </c>
      <c r="AT143" s="36"/>
      <c r="AU143" s="36"/>
      <c r="AV143" s="31">
        <f t="shared" si="80"/>
        <v>0</v>
      </c>
      <c r="AW143" s="36"/>
      <c r="AX143" s="36"/>
      <c r="AY143" s="31">
        <f t="shared" si="81"/>
        <v>0</v>
      </c>
      <c r="AZ143" s="36"/>
      <c r="BA143" s="36"/>
      <c r="BB143" s="31">
        <f t="shared" si="82"/>
        <v>0</v>
      </c>
      <c r="BC143" s="36"/>
      <c r="BD143" s="36"/>
      <c r="BE143" s="31">
        <f t="shared" si="83"/>
        <v>0</v>
      </c>
      <c r="BF143" s="200">
        <f t="shared" si="84"/>
        <v>0</v>
      </c>
      <c r="BG143" s="83"/>
      <c r="BH143" s="83"/>
      <c r="BI143" s="15">
        <f t="shared" si="85"/>
        <v>0</v>
      </c>
      <c r="BJ143" s="83"/>
      <c r="BK143" s="83"/>
      <c r="BL143" s="15">
        <f t="shared" si="86"/>
        <v>0</v>
      </c>
      <c r="BM143" s="83"/>
      <c r="BN143" s="83"/>
      <c r="BO143" s="15">
        <f t="shared" si="87"/>
        <v>0</v>
      </c>
      <c r="BP143" s="83"/>
      <c r="BQ143" s="83"/>
      <c r="BR143" s="15">
        <f t="shared" si="88"/>
        <v>0</v>
      </c>
      <c r="BS143" s="83"/>
      <c r="BT143" s="83"/>
      <c r="BU143" s="15">
        <f t="shared" si="89"/>
        <v>0</v>
      </c>
      <c r="BV143" s="200">
        <f t="shared" si="90"/>
        <v>0</v>
      </c>
      <c r="BW143" s="30"/>
      <c r="BX143" s="30"/>
      <c r="BY143" s="30"/>
      <c r="BZ143" s="30"/>
      <c r="CA143" s="30"/>
      <c r="CB143" s="30"/>
      <c r="CC143" s="30"/>
      <c r="CD143" s="30"/>
      <c r="CE143" s="30"/>
      <c r="CF143" s="30"/>
      <c r="CG143" s="30"/>
      <c r="CH143" s="30"/>
      <c r="CI143" s="30"/>
      <c r="CJ143" s="30"/>
      <c r="CK143" s="30"/>
      <c r="CL143" s="30"/>
      <c r="CM143" s="30"/>
      <c r="CN143" s="30"/>
      <c r="CO143" s="30"/>
      <c r="CP143" s="30"/>
      <c r="CQ143" s="15">
        <f t="shared" si="91"/>
        <v>0</v>
      </c>
      <c r="CR143" s="200">
        <f t="shared" si="92"/>
        <v>0</v>
      </c>
      <c r="CS143" s="84"/>
      <c r="CT143" s="85" t="str">
        <f t="shared" si="93"/>
        <v/>
      </c>
      <c r="CU143" s="86" t="str">
        <f t="shared" si="66"/>
        <v/>
      </c>
      <c r="CV143" s="86" t="str">
        <f t="shared" si="94"/>
        <v/>
      </c>
      <c r="CW143" s="198">
        <f t="shared" si="95"/>
        <v>0</v>
      </c>
      <c r="CX143" s="44" t="str">
        <f>IF(ISBLANK('ÁREA MEJORA COMPETENCIAL'!S143),"",IF(CV143="","",SUM(CW143,-CV143)))</f>
        <v/>
      </c>
      <c r="CY143" s="180" t="str">
        <f>IF(ISBLANK('ÁREA MEJORA COMPETENCIAL'!S143),"",IF(CV143="","VER RESULTADOS",(CW143/CV143)))</f>
        <v/>
      </c>
      <c r="CZ143" s="71"/>
    </row>
    <row r="144" spans="1:104" s="59" customFormat="1" ht="18.75" customHeight="1" x14ac:dyDescent="0.3">
      <c r="A144" s="270"/>
      <c r="B144" s="29"/>
      <c r="C144" s="29"/>
      <c r="D144" s="183"/>
      <c r="E144" s="28"/>
      <c r="F144" s="30"/>
      <c r="G144" s="354"/>
      <c r="H144" s="355"/>
      <c r="I144" s="225"/>
      <c r="J144" s="225"/>
      <c r="K144" s="354"/>
      <c r="L144" s="355"/>
      <c r="M144" s="239"/>
      <c r="N144" s="239"/>
      <c r="O144" s="239"/>
      <c r="P144" s="239"/>
      <c r="Q144" s="239"/>
      <c r="R144" s="245"/>
      <c r="S144" s="246"/>
      <c r="T144" s="132" t="str">
        <f t="shared" si="67"/>
        <v/>
      </c>
      <c r="U144" s="132">
        <f t="shared" si="68"/>
        <v>0</v>
      </c>
      <c r="V144" s="133" t="str">
        <f t="shared" si="69"/>
        <v/>
      </c>
      <c r="W144" s="133" t="str">
        <f t="shared" si="70"/>
        <v/>
      </c>
      <c r="X144" s="132">
        <f t="shared" si="71"/>
        <v>0</v>
      </c>
      <c r="Y144" s="133" t="str">
        <f t="shared" si="72"/>
        <v/>
      </c>
      <c r="Z144" s="82"/>
      <c r="AA144" s="36"/>
      <c r="AB144" s="36"/>
      <c r="AC144" s="31">
        <f t="shared" si="73"/>
        <v>0</v>
      </c>
      <c r="AD144" s="36"/>
      <c r="AE144" s="36"/>
      <c r="AF144" s="31">
        <f t="shared" si="74"/>
        <v>0</v>
      </c>
      <c r="AG144" s="36"/>
      <c r="AH144" s="36"/>
      <c r="AI144" s="31">
        <f t="shared" si="75"/>
        <v>0</v>
      </c>
      <c r="AJ144" s="36"/>
      <c r="AK144" s="36"/>
      <c r="AL144" s="31">
        <f t="shared" si="76"/>
        <v>0</v>
      </c>
      <c r="AM144" s="36"/>
      <c r="AN144" s="36"/>
      <c r="AO144" s="31">
        <f t="shared" si="77"/>
        <v>0</v>
      </c>
      <c r="AP144" s="199">
        <f t="shared" si="78"/>
        <v>0</v>
      </c>
      <c r="AQ144" s="36"/>
      <c r="AR144" s="36"/>
      <c r="AS144" s="31">
        <f t="shared" si="79"/>
        <v>0</v>
      </c>
      <c r="AT144" s="36"/>
      <c r="AU144" s="36"/>
      <c r="AV144" s="31">
        <f t="shared" si="80"/>
        <v>0</v>
      </c>
      <c r="AW144" s="36"/>
      <c r="AX144" s="36"/>
      <c r="AY144" s="31">
        <f t="shared" si="81"/>
        <v>0</v>
      </c>
      <c r="AZ144" s="36"/>
      <c r="BA144" s="36"/>
      <c r="BB144" s="31">
        <f t="shared" si="82"/>
        <v>0</v>
      </c>
      <c r="BC144" s="36"/>
      <c r="BD144" s="36"/>
      <c r="BE144" s="31">
        <f t="shared" si="83"/>
        <v>0</v>
      </c>
      <c r="BF144" s="200">
        <f t="shared" si="84"/>
        <v>0</v>
      </c>
      <c r="BG144" s="83"/>
      <c r="BH144" s="83"/>
      <c r="BI144" s="15">
        <f t="shared" si="85"/>
        <v>0</v>
      </c>
      <c r="BJ144" s="83"/>
      <c r="BK144" s="83"/>
      <c r="BL144" s="15">
        <f t="shared" si="86"/>
        <v>0</v>
      </c>
      <c r="BM144" s="83"/>
      <c r="BN144" s="83"/>
      <c r="BO144" s="15">
        <f t="shared" si="87"/>
        <v>0</v>
      </c>
      <c r="BP144" s="83"/>
      <c r="BQ144" s="83"/>
      <c r="BR144" s="15">
        <f t="shared" si="88"/>
        <v>0</v>
      </c>
      <c r="BS144" s="83"/>
      <c r="BT144" s="83"/>
      <c r="BU144" s="15">
        <f t="shared" si="89"/>
        <v>0</v>
      </c>
      <c r="BV144" s="200">
        <f t="shared" si="90"/>
        <v>0</v>
      </c>
      <c r="BW144" s="30"/>
      <c r="BX144" s="30"/>
      <c r="BY144" s="30"/>
      <c r="BZ144" s="30"/>
      <c r="CA144" s="30"/>
      <c r="CB144" s="30"/>
      <c r="CC144" s="30"/>
      <c r="CD144" s="30"/>
      <c r="CE144" s="30"/>
      <c r="CF144" s="30"/>
      <c r="CG144" s="30"/>
      <c r="CH144" s="30"/>
      <c r="CI144" s="30"/>
      <c r="CJ144" s="30"/>
      <c r="CK144" s="30"/>
      <c r="CL144" s="30"/>
      <c r="CM144" s="30"/>
      <c r="CN144" s="30"/>
      <c r="CO144" s="30"/>
      <c r="CP144" s="30"/>
      <c r="CQ144" s="15">
        <f t="shared" si="91"/>
        <v>0</v>
      </c>
      <c r="CR144" s="200">
        <f t="shared" si="92"/>
        <v>0</v>
      </c>
      <c r="CS144" s="84"/>
      <c r="CT144" s="85" t="str">
        <f t="shared" si="93"/>
        <v/>
      </c>
      <c r="CU144" s="86" t="str">
        <f t="shared" si="66"/>
        <v/>
      </c>
      <c r="CV144" s="86" t="str">
        <f t="shared" si="94"/>
        <v/>
      </c>
      <c r="CW144" s="198">
        <f t="shared" si="95"/>
        <v>0</v>
      </c>
      <c r="CX144" s="44" t="str">
        <f>IF(ISBLANK('ÁREA MEJORA COMPETENCIAL'!S144),"",IF(CV144="","",SUM(CW144,-CV144)))</f>
        <v/>
      </c>
      <c r="CY144" s="180" t="str">
        <f>IF(ISBLANK('ÁREA MEJORA COMPETENCIAL'!S144),"",IF(CV144="","VER RESULTADOS",(CW144/CV144)))</f>
        <v/>
      </c>
      <c r="CZ144" s="71"/>
    </row>
    <row r="145" spans="1:104" s="59" customFormat="1" ht="18.75" customHeight="1" x14ac:dyDescent="0.3">
      <c r="A145" s="270"/>
      <c r="B145" s="29"/>
      <c r="C145" s="29"/>
      <c r="D145" s="183"/>
      <c r="E145" s="28"/>
      <c r="F145" s="30"/>
      <c r="G145" s="354"/>
      <c r="H145" s="355"/>
      <c r="I145" s="225"/>
      <c r="J145" s="225"/>
      <c r="K145" s="354"/>
      <c r="L145" s="355"/>
      <c r="M145" s="239"/>
      <c r="N145" s="239"/>
      <c r="O145" s="239"/>
      <c r="P145" s="239"/>
      <c r="Q145" s="239"/>
      <c r="R145" s="245"/>
      <c r="S145" s="246"/>
      <c r="T145" s="132" t="str">
        <f t="shared" si="67"/>
        <v/>
      </c>
      <c r="U145" s="132">
        <f t="shared" si="68"/>
        <v>0</v>
      </c>
      <c r="V145" s="133" t="str">
        <f t="shared" si="69"/>
        <v/>
      </c>
      <c r="W145" s="133" t="str">
        <f t="shared" si="70"/>
        <v/>
      </c>
      <c r="X145" s="132">
        <f t="shared" si="71"/>
        <v>0</v>
      </c>
      <c r="Y145" s="133" t="str">
        <f t="shared" si="72"/>
        <v/>
      </c>
      <c r="Z145" s="82"/>
      <c r="AA145" s="36"/>
      <c r="AB145" s="36"/>
      <c r="AC145" s="31">
        <f t="shared" si="73"/>
        <v>0</v>
      </c>
      <c r="AD145" s="36"/>
      <c r="AE145" s="36"/>
      <c r="AF145" s="31">
        <f t="shared" si="74"/>
        <v>0</v>
      </c>
      <c r="AG145" s="36"/>
      <c r="AH145" s="36"/>
      <c r="AI145" s="31">
        <f t="shared" si="75"/>
        <v>0</v>
      </c>
      <c r="AJ145" s="36"/>
      <c r="AK145" s="36"/>
      <c r="AL145" s="31">
        <f t="shared" si="76"/>
        <v>0</v>
      </c>
      <c r="AM145" s="36"/>
      <c r="AN145" s="36"/>
      <c r="AO145" s="31">
        <f t="shared" si="77"/>
        <v>0</v>
      </c>
      <c r="AP145" s="199">
        <f t="shared" si="78"/>
        <v>0</v>
      </c>
      <c r="AQ145" s="36"/>
      <c r="AR145" s="36"/>
      <c r="AS145" s="31">
        <f t="shared" si="79"/>
        <v>0</v>
      </c>
      <c r="AT145" s="36"/>
      <c r="AU145" s="36"/>
      <c r="AV145" s="31">
        <f t="shared" si="80"/>
        <v>0</v>
      </c>
      <c r="AW145" s="36"/>
      <c r="AX145" s="36"/>
      <c r="AY145" s="31">
        <f t="shared" si="81"/>
        <v>0</v>
      </c>
      <c r="AZ145" s="36"/>
      <c r="BA145" s="36"/>
      <c r="BB145" s="31">
        <f t="shared" si="82"/>
        <v>0</v>
      </c>
      <c r="BC145" s="36"/>
      <c r="BD145" s="36"/>
      <c r="BE145" s="31">
        <f t="shared" si="83"/>
        <v>0</v>
      </c>
      <c r="BF145" s="200">
        <f t="shared" si="84"/>
        <v>0</v>
      </c>
      <c r="BG145" s="83"/>
      <c r="BH145" s="83"/>
      <c r="BI145" s="15">
        <f t="shared" si="85"/>
        <v>0</v>
      </c>
      <c r="BJ145" s="83"/>
      <c r="BK145" s="83"/>
      <c r="BL145" s="15">
        <f t="shared" si="86"/>
        <v>0</v>
      </c>
      <c r="BM145" s="83"/>
      <c r="BN145" s="83"/>
      <c r="BO145" s="15">
        <f t="shared" si="87"/>
        <v>0</v>
      </c>
      <c r="BP145" s="83"/>
      <c r="BQ145" s="83"/>
      <c r="BR145" s="15">
        <f t="shared" si="88"/>
        <v>0</v>
      </c>
      <c r="BS145" s="83"/>
      <c r="BT145" s="83"/>
      <c r="BU145" s="15">
        <f t="shared" si="89"/>
        <v>0</v>
      </c>
      <c r="BV145" s="200">
        <f t="shared" si="90"/>
        <v>0</v>
      </c>
      <c r="BW145" s="30"/>
      <c r="BX145" s="30"/>
      <c r="BY145" s="30"/>
      <c r="BZ145" s="30"/>
      <c r="CA145" s="30"/>
      <c r="CB145" s="30"/>
      <c r="CC145" s="30"/>
      <c r="CD145" s="30"/>
      <c r="CE145" s="30"/>
      <c r="CF145" s="30"/>
      <c r="CG145" s="30"/>
      <c r="CH145" s="30"/>
      <c r="CI145" s="30"/>
      <c r="CJ145" s="30"/>
      <c r="CK145" s="30"/>
      <c r="CL145" s="30"/>
      <c r="CM145" s="30"/>
      <c r="CN145" s="30"/>
      <c r="CO145" s="30"/>
      <c r="CP145" s="30"/>
      <c r="CQ145" s="15">
        <f t="shared" si="91"/>
        <v>0</v>
      </c>
      <c r="CR145" s="200">
        <f t="shared" si="92"/>
        <v>0</v>
      </c>
      <c r="CS145" s="84"/>
      <c r="CT145" s="85" t="str">
        <f t="shared" si="93"/>
        <v/>
      </c>
      <c r="CU145" s="86" t="str">
        <f t="shared" si="66"/>
        <v/>
      </c>
      <c r="CV145" s="86" t="str">
        <f t="shared" si="94"/>
        <v/>
      </c>
      <c r="CW145" s="198">
        <f t="shared" si="95"/>
        <v>0</v>
      </c>
      <c r="CX145" s="44" t="str">
        <f>IF(ISBLANK('ÁREA MEJORA COMPETENCIAL'!S145),"",IF(CV145="","",SUM(CW145,-CV145)))</f>
        <v/>
      </c>
      <c r="CY145" s="180" t="str">
        <f>IF(ISBLANK('ÁREA MEJORA COMPETENCIAL'!S145),"",IF(CV145="","VER RESULTADOS",(CW145/CV145)))</f>
        <v/>
      </c>
      <c r="CZ145" s="71"/>
    </row>
    <row r="146" spans="1:104" s="59" customFormat="1" ht="18.75" customHeight="1" x14ac:dyDescent="0.3">
      <c r="A146" s="270"/>
      <c r="B146" s="29"/>
      <c r="C146" s="29"/>
      <c r="D146" s="183"/>
      <c r="E146" s="28"/>
      <c r="F146" s="30"/>
      <c r="G146" s="354"/>
      <c r="H146" s="355"/>
      <c r="I146" s="225"/>
      <c r="J146" s="225"/>
      <c r="K146" s="354"/>
      <c r="L146" s="355"/>
      <c r="M146" s="239"/>
      <c r="N146" s="239"/>
      <c r="O146" s="239"/>
      <c r="P146" s="239"/>
      <c r="Q146" s="239"/>
      <c r="R146" s="245"/>
      <c r="S146" s="246"/>
      <c r="T146" s="132" t="str">
        <f t="shared" si="67"/>
        <v/>
      </c>
      <c r="U146" s="132">
        <f t="shared" si="68"/>
        <v>0</v>
      </c>
      <c r="V146" s="133" t="str">
        <f t="shared" si="69"/>
        <v/>
      </c>
      <c r="W146" s="133" t="str">
        <f t="shared" si="70"/>
        <v/>
      </c>
      <c r="X146" s="132">
        <f t="shared" si="71"/>
        <v>0</v>
      </c>
      <c r="Y146" s="133" t="str">
        <f t="shared" si="72"/>
        <v/>
      </c>
      <c r="Z146" s="82"/>
      <c r="AA146" s="36"/>
      <c r="AB146" s="36"/>
      <c r="AC146" s="31">
        <f t="shared" si="73"/>
        <v>0</v>
      </c>
      <c r="AD146" s="36"/>
      <c r="AE146" s="36"/>
      <c r="AF146" s="31">
        <f t="shared" si="74"/>
        <v>0</v>
      </c>
      <c r="AG146" s="36"/>
      <c r="AH146" s="36"/>
      <c r="AI146" s="31">
        <f t="shared" si="75"/>
        <v>0</v>
      </c>
      <c r="AJ146" s="36"/>
      <c r="AK146" s="36"/>
      <c r="AL146" s="31">
        <f t="shared" si="76"/>
        <v>0</v>
      </c>
      <c r="AM146" s="36"/>
      <c r="AN146" s="36"/>
      <c r="AO146" s="31">
        <f t="shared" si="77"/>
        <v>0</v>
      </c>
      <c r="AP146" s="199">
        <f t="shared" si="78"/>
        <v>0</v>
      </c>
      <c r="AQ146" s="36"/>
      <c r="AR146" s="36"/>
      <c r="AS146" s="31">
        <f t="shared" si="79"/>
        <v>0</v>
      </c>
      <c r="AT146" s="36"/>
      <c r="AU146" s="36"/>
      <c r="AV146" s="31">
        <f t="shared" si="80"/>
        <v>0</v>
      </c>
      <c r="AW146" s="36"/>
      <c r="AX146" s="36"/>
      <c r="AY146" s="31">
        <f t="shared" si="81"/>
        <v>0</v>
      </c>
      <c r="AZ146" s="36"/>
      <c r="BA146" s="36"/>
      <c r="BB146" s="31">
        <f t="shared" si="82"/>
        <v>0</v>
      </c>
      <c r="BC146" s="36"/>
      <c r="BD146" s="36"/>
      <c r="BE146" s="31">
        <f t="shared" si="83"/>
        <v>0</v>
      </c>
      <c r="BF146" s="200">
        <f t="shared" si="84"/>
        <v>0</v>
      </c>
      <c r="BG146" s="83"/>
      <c r="BH146" s="83"/>
      <c r="BI146" s="15">
        <f t="shared" si="85"/>
        <v>0</v>
      </c>
      <c r="BJ146" s="83"/>
      <c r="BK146" s="83"/>
      <c r="BL146" s="15">
        <f t="shared" si="86"/>
        <v>0</v>
      </c>
      <c r="BM146" s="83"/>
      <c r="BN146" s="83"/>
      <c r="BO146" s="15">
        <f t="shared" si="87"/>
        <v>0</v>
      </c>
      <c r="BP146" s="83"/>
      <c r="BQ146" s="83"/>
      <c r="BR146" s="15">
        <f t="shared" si="88"/>
        <v>0</v>
      </c>
      <c r="BS146" s="83"/>
      <c r="BT146" s="83"/>
      <c r="BU146" s="15">
        <f t="shared" si="89"/>
        <v>0</v>
      </c>
      <c r="BV146" s="200">
        <f t="shared" si="90"/>
        <v>0</v>
      </c>
      <c r="BW146" s="30"/>
      <c r="BX146" s="30"/>
      <c r="BY146" s="30"/>
      <c r="BZ146" s="30"/>
      <c r="CA146" s="30"/>
      <c r="CB146" s="30"/>
      <c r="CC146" s="30"/>
      <c r="CD146" s="30"/>
      <c r="CE146" s="30"/>
      <c r="CF146" s="30"/>
      <c r="CG146" s="30"/>
      <c r="CH146" s="30"/>
      <c r="CI146" s="30"/>
      <c r="CJ146" s="30"/>
      <c r="CK146" s="30"/>
      <c r="CL146" s="30"/>
      <c r="CM146" s="30"/>
      <c r="CN146" s="30"/>
      <c r="CO146" s="30"/>
      <c r="CP146" s="30"/>
      <c r="CQ146" s="15">
        <f t="shared" si="91"/>
        <v>0</v>
      </c>
      <c r="CR146" s="200">
        <f t="shared" si="92"/>
        <v>0</v>
      </c>
      <c r="CS146" s="84"/>
      <c r="CT146" s="85" t="str">
        <f t="shared" si="93"/>
        <v/>
      </c>
      <c r="CU146" s="86" t="str">
        <f t="shared" si="66"/>
        <v/>
      </c>
      <c r="CV146" s="86" t="str">
        <f t="shared" si="94"/>
        <v/>
      </c>
      <c r="CW146" s="198">
        <f t="shared" si="95"/>
        <v>0</v>
      </c>
      <c r="CX146" s="44" t="str">
        <f>IF(ISBLANK('ÁREA MEJORA COMPETENCIAL'!S146),"",IF(CV146="","",SUM(CW146,-CV146)))</f>
        <v/>
      </c>
      <c r="CY146" s="180" t="str">
        <f>IF(ISBLANK('ÁREA MEJORA COMPETENCIAL'!S146),"",IF(CV146="","VER RESULTADOS",(CW146/CV146)))</f>
        <v/>
      </c>
      <c r="CZ146" s="71"/>
    </row>
    <row r="147" spans="1:104" s="59" customFormat="1" ht="18.75" customHeight="1" x14ac:dyDescent="0.3">
      <c r="A147" s="270"/>
      <c r="B147" s="29"/>
      <c r="C147" s="29"/>
      <c r="D147" s="183"/>
      <c r="E147" s="28"/>
      <c r="F147" s="30"/>
      <c r="G147" s="354"/>
      <c r="H147" s="355"/>
      <c r="I147" s="225"/>
      <c r="J147" s="225"/>
      <c r="K147" s="354"/>
      <c r="L147" s="355"/>
      <c r="M147" s="239"/>
      <c r="N147" s="239"/>
      <c r="O147" s="239"/>
      <c r="P147" s="239"/>
      <c r="Q147" s="239"/>
      <c r="R147" s="245"/>
      <c r="S147" s="246"/>
      <c r="T147" s="132" t="str">
        <f t="shared" si="67"/>
        <v/>
      </c>
      <c r="U147" s="132">
        <f t="shared" si="68"/>
        <v>0</v>
      </c>
      <c r="V147" s="133" t="str">
        <f t="shared" si="69"/>
        <v/>
      </c>
      <c r="W147" s="133" t="str">
        <f t="shared" si="70"/>
        <v/>
      </c>
      <c r="X147" s="132">
        <f t="shared" si="71"/>
        <v>0</v>
      </c>
      <c r="Y147" s="133" t="str">
        <f t="shared" si="72"/>
        <v/>
      </c>
      <c r="Z147" s="82"/>
      <c r="AA147" s="36"/>
      <c r="AB147" s="36"/>
      <c r="AC147" s="31">
        <f t="shared" si="73"/>
        <v>0</v>
      </c>
      <c r="AD147" s="36"/>
      <c r="AE147" s="36"/>
      <c r="AF147" s="31">
        <f t="shared" si="74"/>
        <v>0</v>
      </c>
      <c r="AG147" s="36"/>
      <c r="AH147" s="36"/>
      <c r="AI147" s="31">
        <f t="shared" si="75"/>
        <v>0</v>
      </c>
      <c r="AJ147" s="36"/>
      <c r="AK147" s="36"/>
      <c r="AL147" s="31">
        <f t="shared" si="76"/>
        <v>0</v>
      </c>
      <c r="AM147" s="36"/>
      <c r="AN147" s="36"/>
      <c r="AO147" s="31">
        <f t="shared" si="77"/>
        <v>0</v>
      </c>
      <c r="AP147" s="199">
        <f t="shared" si="78"/>
        <v>0</v>
      </c>
      <c r="AQ147" s="36"/>
      <c r="AR147" s="36"/>
      <c r="AS147" s="31">
        <f t="shared" si="79"/>
        <v>0</v>
      </c>
      <c r="AT147" s="36"/>
      <c r="AU147" s="36"/>
      <c r="AV147" s="31">
        <f t="shared" si="80"/>
        <v>0</v>
      </c>
      <c r="AW147" s="36"/>
      <c r="AX147" s="36"/>
      <c r="AY147" s="31">
        <f t="shared" si="81"/>
        <v>0</v>
      </c>
      <c r="AZ147" s="36"/>
      <c r="BA147" s="36"/>
      <c r="BB147" s="31">
        <f t="shared" si="82"/>
        <v>0</v>
      </c>
      <c r="BC147" s="36"/>
      <c r="BD147" s="36"/>
      <c r="BE147" s="31">
        <f t="shared" si="83"/>
        <v>0</v>
      </c>
      <c r="BF147" s="200">
        <f t="shared" si="84"/>
        <v>0</v>
      </c>
      <c r="BG147" s="83"/>
      <c r="BH147" s="83"/>
      <c r="BI147" s="15">
        <f t="shared" si="85"/>
        <v>0</v>
      </c>
      <c r="BJ147" s="83"/>
      <c r="BK147" s="83"/>
      <c r="BL147" s="15">
        <f t="shared" si="86"/>
        <v>0</v>
      </c>
      <c r="BM147" s="83"/>
      <c r="BN147" s="83"/>
      <c r="BO147" s="15">
        <f t="shared" si="87"/>
        <v>0</v>
      </c>
      <c r="BP147" s="83"/>
      <c r="BQ147" s="83"/>
      <c r="BR147" s="15">
        <f t="shared" si="88"/>
        <v>0</v>
      </c>
      <c r="BS147" s="83"/>
      <c r="BT147" s="83"/>
      <c r="BU147" s="15">
        <f t="shared" si="89"/>
        <v>0</v>
      </c>
      <c r="BV147" s="200">
        <f t="shared" si="90"/>
        <v>0</v>
      </c>
      <c r="BW147" s="30"/>
      <c r="BX147" s="30"/>
      <c r="BY147" s="30"/>
      <c r="BZ147" s="30"/>
      <c r="CA147" s="30"/>
      <c r="CB147" s="30"/>
      <c r="CC147" s="30"/>
      <c r="CD147" s="30"/>
      <c r="CE147" s="30"/>
      <c r="CF147" s="30"/>
      <c r="CG147" s="30"/>
      <c r="CH147" s="30"/>
      <c r="CI147" s="30"/>
      <c r="CJ147" s="30"/>
      <c r="CK147" s="30"/>
      <c r="CL147" s="30"/>
      <c r="CM147" s="30"/>
      <c r="CN147" s="30"/>
      <c r="CO147" s="30"/>
      <c r="CP147" s="30"/>
      <c r="CQ147" s="15">
        <f t="shared" si="91"/>
        <v>0</v>
      </c>
      <c r="CR147" s="200">
        <f t="shared" si="92"/>
        <v>0</v>
      </c>
      <c r="CS147" s="84"/>
      <c r="CT147" s="85" t="str">
        <f t="shared" si="93"/>
        <v/>
      </c>
      <c r="CU147" s="86" t="str">
        <f t="shared" si="66"/>
        <v/>
      </c>
      <c r="CV147" s="86" t="str">
        <f t="shared" si="94"/>
        <v/>
      </c>
      <c r="CW147" s="198">
        <f t="shared" si="95"/>
        <v>0</v>
      </c>
      <c r="CX147" s="44" t="str">
        <f>IF(ISBLANK('ÁREA MEJORA COMPETENCIAL'!S147),"",IF(CV147="","",SUM(CW147,-CV147)))</f>
        <v/>
      </c>
      <c r="CY147" s="180" t="str">
        <f>IF(ISBLANK('ÁREA MEJORA COMPETENCIAL'!S147),"",IF(CV147="","VER RESULTADOS",(CW147/CV147)))</f>
        <v/>
      </c>
      <c r="CZ147" s="71"/>
    </row>
    <row r="148" spans="1:104" s="59" customFormat="1" ht="18.75" customHeight="1" x14ac:dyDescent="0.3">
      <c r="A148" s="270"/>
      <c r="B148" s="29"/>
      <c r="C148" s="29"/>
      <c r="D148" s="183"/>
      <c r="E148" s="28"/>
      <c r="F148" s="30"/>
      <c r="G148" s="354"/>
      <c r="H148" s="355"/>
      <c r="I148" s="225"/>
      <c r="J148" s="225"/>
      <c r="K148" s="354"/>
      <c r="L148" s="355"/>
      <c r="M148" s="239"/>
      <c r="N148" s="239"/>
      <c r="O148" s="239"/>
      <c r="P148" s="239"/>
      <c r="Q148" s="239"/>
      <c r="R148" s="245"/>
      <c r="S148" s="246"/>
      <c r="T148" s="132" t="str">
        <f t="shared" si="67"/>
        <v/>
      </c>
      <c r="U148" s="132">
        <f t="shared" si="68"/>
        <v>0</v>
      </c>
      <c r="V148" s="133" t="str">
        <f t="shared" si="69"/>
        <v/>
      </c>
      <c r="W148" s="133" t="str">
        <f t="shared" si="70"/>
        <v/>
      </c>
      <c r="X148" s="132">
        <f t="shared" si="71"/>
        <v>0</v>
      </c>
      <c r="Y148" s="133" t="str">
        <f t="shared" si="72"/>
        <v/>
      </c>
      <c r="Z148" s="82"/>
      <c r="AA148" s="36"/>
      <c r="AB148" s="36"/>
      <c r="AC148" s="31">
        <f t="shared" si="73"/>
        <v>0</v>
      </c>
      <c r="AD148" s="36"/>
      <c r="AE148" s="36"/>
      <c r="AF148" s="31">
        <f t="shared" si="74"/>
        <v>0</v>
      </c>
      <c r="AG148" s="36"/>
      <c r="AH148" s="36"/>
      <c r="AI148" s="31">
        <f t="shared" si="75"/>
        <v>0</v>
      </c>
      <c r="AJ148" s="36"/>
      <c r="AK148" s="36"/>
      <c r="AL148" s="31">
        <f t="shared" si="76"/>
        <v>0</v>
      </c>
      <c r="AM148" s="36"/>
      <c r="AN148" s="36"/>
      <c r="AO148" s="31">
        <f t="shared" si="77"/>
        <v>0</v>
      </c>
      <c r="AP148" s="199">
        <f t="shared" si="78"/>
        <v>0</v>
      </c>
      <c r="AQ148" s="36"/>
      <c r="AR148" s="36"/>
      <c r="AS148" s="31">
        <f t="shared" si="79"/>
        <v>0</v>
      </c>
      <c r="AT148" s="36"/>
      <c r="AU148" s="36"/>
      <c r="AV148" s="31">
        <f t="shared" si="80"/>
        <v>0</v>
      </c>
      <c r="AW148" s="36"/>
      <c r="AX148" s="36"/>
      <c r="AY148" s="31">
        <f t="shared" si="81"/>
        <v>0</v>
      </c>
      <c r="AZ148" s="36"/>
      <c r="BA148" s="36"/>
      <c r="BB148" s="31">
        <f t="shared" si="82"/>
        <v>0</v>
      </c>
      <c r="BC148" s="36"/>
      <c r="BD148" s="36"/>
      <c r="BE148" s="31">
        <f t="shared" si="83"/>
        <v>0</v>
      </c>
      <c r="BF148" s="200">
        <f t="shared" si="84"/>
        <v>0</v>
      </c>
      <c r="BG148" s="83"/>
      <c r="BH148" s="83"/>
      <c r="BI148" s="15">
        <f t="shared" si="85"/>
        <v>0</v>
      </c>
      <c r="BJ148" s="83"/>
      <c r="BK148" s="83"/>
      <c r="BL148" s="15">
        <f t="shared" si="86"/>
        <v>0</v>
      </c>
      <c r="BM148" s="83"/>
      <c r="BN148" s="83"/>
      <c r="BO148" s="15">
        <f t="shared" si="87"/>
        <v>0</v>
      </c>
      <c r="BP148" s="83"/>
      <c r="BQ148" s="83"/>
      <c r="BR148" s="15">
        <f t="shared" si="88"/>
        <v>0</v>
      </c>
      <c r="BS148" s="83"/>
      <c r="BT148" s="83"/>
      <c r="BU148" s="15">
        <f t="shared" si="89"/>
        <v>0</v>
      </c>
      <c r="BV148" s="200">
        <f t="shared" si="90"/>
        <v>0</v>
      </c>
      <c r="BW148" s="30"/>
      <c r="BX148" s="30"/>
      <c r="BY148" s="30"/>
      <c r="BZ148" s="30"/>
      <c r="CA148" s="30"/>
      <c r="CB148" s="30"/>
      <c r="CC148" s="30"/>
      <c r="CD148" s="30"/>
      <c r="CE148" s="30"/>
      <c r="CF148" s="30"/>
      <c r="CG148" s="30"/>
      <c r="CH148" s="30"/>
      <c r="CI148" s="30"/>
      <c r="CJ148" s="30"/>
      <c r="CK148" s="30"/>
      <c r="CL148" s="30"/>
      <c r="CM148" s="30"/>
      <c r="CN148" s="30"/>
      <c r="CO148" s="30"/>
      <c r="CP148" s="30"/>
      <c r="CQ148" s="15">
        <f t="shared" si="91"/>
        <v>0</v>
      </c>
      <c r="CR148" s="200">
        <f t="shared" si="92"/>
        <v>0</v>
      </c>
      <c r="CS148" s="84"/>
      <c r="CT148" s="85" t="str">
        <f t="shared" si="93"/>
        <v/>
      </c>
      <c r="CU148" s="86" t="str">
        <f t="shared" si="66"/>
        <v/>
      </c>
      <c r="CV148" s="86" t="str">
        <f t="shared" si="94"/>
        <v/>
      </c>
      <c r="CW148" s="198">
        <f t="shared" si="95"/>
        <v>0</v>
      </c>
      <c r="CX148" s="44" t="str">
        <f>IF(ISBLANK('ÁREA MEJORA COMPETENCIAL'!S148),"",IF(CV148="","",SUM(CW148,-CV148)))</f>
        <v/>
      </c>
      <c r="CY148" s="180" t="str">
        <f>IF(ISBLANK('ÁREA MEJORA COMPETENCIAL'!S148),"",IF(CV148="","VER RESULTADOS",(CW148/CV148)))</f>
        <v/>
      </c>
      <c r="CZ148" s="71"/>
    </row>
    <row r="149" spans="1:104" s="59" customFormat="1" ht="18.75" customHeight="1" x14ac:dyDescent="0.3">
      <c r="A149" s="270"/>
      <c r="B149" s="29"/>
      <c r="C149" s="29"/>
      <c r="D149" s="183"/>
      <c r="E149" s="28"/>
      <c r="F149" s="30"/>
      <c r="G149" s="354"/>
      <c r="H149" s="355"/>
      <c r="I149" s="225"/>
      <c r="J149" s="225"/>
      <c r="K149" s="354"/>
      <c r="L149" s="355"/>
      <c r="M149" s="239"/>
      <c r="N149" s="239"/>
      <c r="O149" s="239"/>
      <c r="P149" s="239"/>
      <c r="Q149" s="239"/>
      <c r="R149" s="245"/>
      <c r="S149" s="246"/>
      <c r="T149" s="132" t="str">
        <f t="shared" si="67"/>
        <v/>
      </c>
      <c r="U149" s="132">
        <f t="shared" si="68"/>
        <v>0</v>
      </c>
      <c r="V149" s="133" t="str">
        <f t="shared" si="69"/>
        <v/>
      </c>
      <c r="W149" s="133" t="str">
        <f t="shared" si="70"/>
        <v/>
      </c>
      <c r="X149" s="132">
        <f t="shared" si="71"/>
        <v>0</v>
      </c>
      <c r="Y149" s="133" t="str">
        <f t="shared" si="72"/>
        <v/>
      </c>
      <c r="Z149" s="82"/>
      <c r="AA149" s="36"/>
      <c r="AB149" s="36"/>
      <c r="AC149" s="31">
        <f t="shared" si="73"/>
        <v>0</v>
      </c>
      <c r="AD149" s="36"/>
      <c r="AE149" s="36"/>
      <c r="AF149" s="31">
        <f t="shared" si="74"/>
        <v>0</v>
      </c>
      <c r="AG149" s="36"/>
      <c r="AH149" s="36"/>
      <c r="AI149" s="31">
        <f t="shared" si="75"/>
        <v>0</v>
      </c>
      <c r="AJ149" s="36"/>
      <c r="AK149" s="36"/>
      <c r="AL149" s="31">
        <f t="shared" si="76"/>
        <v>0</v>
      </c>
      <c r="AM149" s="36"/>
      <c r="AN149" s="36"/>
      <c r="AO149" s="31">
        <f t="shared" si="77"/>
        <v>0</v>
      </c>
      <c r="AP149" s="199">
        <f t="shared" si="78"/>
        <v>0</v>
      </c>
      <c r="AQ149" s="36"/>
      <c r="AR149" s="36"/>
      <c r="AS149" s="31">
        <f t="shared" si="79"/>
        <v>0</v>
      </c>
      <c r="AT149" s="36"/>
      <c r="AU149" s="36"/>
      <c r="AV149" s="31">
        <f t="shared" si="80"/>
        <v>0</v>
      </c>
      <c r="AW149" s="36"/>
      <c r="AX149" s="36"/>
      <c r="AY149" s="31">
        <f t="shared" si="81"/>
        <v>0</v>
      </c>
      <c r="AZ149" s="36"/>
      <c r="BA149" s="36"/>
      <c r="BB149" s="31">
        <f t="shared" si="82"/>
        <v>0</v>
      </c>
      <c r="BC149" s="36"/>
      <c r="BD149" s="36"/>
      <c r="BE149" s="31">
        <f t="shared" si="83"/>
        <v>0</v>
      </c>
      <c r="BF149" s="200">
        <f t="shared" si="84"/>
        <v>0</v>
      </c>
      <c r="BG149" s="83"/>
      <c r="BH149" s="83"/>
      <c r="BI149" s="15">
        <f t="shared" si="85"/>
        <v>0</v>
      </c>
      <c r="BJ149" s="83"/>
      <c r="BK149" s="83"/>
      <c r="BL149" s="15">
        <f t="shared" si="86"/>
        <v>0</v>
      </c>
      <c r="BM149" s="83"/>
      <c r="BN149" s="83"/>
      <c r="BO149" s="15">
        <f t="shared" si="87"/>
        <v>0</v>
      </c>
      <c r="BP149" s="83"/>
      <c r="BQ149" s="83"/>
      <c r="BR149" s="15">
        <f t="shared" si="88"/>
        <v>0</v>
      </c>
      <c r="BS149" s="83"/>
      <c r="BT149" s="83"/>
      <c r="BU149" s="15">
        <f t="shared" si="89"/>
        <v>0</v>
      </c>
      <c r="BV149" s="200">
        <f t="shared" si="90"/>
        <v>0</v>
      </c>
      <c r="BW149" s="30"/>
      <c r="BX149" s="30"/>
      <c r="BY149" s="30"/>
      <c r="BZ149" s="30"/>
      <c r="CA149" s="30"/>
      <c r="CB149" s="30"/>
      <c r="CC149" s="30"/>
      <c r="CD149" s="30"/>
      <c r="CE149" s="30"/>
      <c r="CF149" s="30"/>
      <c r="CG149" s="30"/>
      <c r="CH149" s="30"/>
      <c r="CI149" s="30"/>
      <c r="CJ149" s="30"/>
      <c r="CK149" s="30"/>
      <c r="CL149" s="30"/>
      <c r="CM149" s="30"/>
      <c r="CN149" s="30"/>
      <c r="CO149" s="30"/>
      <c r="CP149" s="30"/>
      <c r="CQ149" s="15">
        <f t="shared" si="91"/>
        <v>0</v>
      </c>
      <c r="CR149" s="200">
        <f t="shared" si="92"/>
        <v>0</v>
      </c>
      <c r="CS149" s="84"/>
      <c r="CT149" s="85" t="str">
        <f t="shared" si="93"/>
        <v/>
      </c>
      <c r="CU149" s="86" t="str">
        <f t="shared" si="66"/>
        <v/>
      </c>
      <c r="CV149" s="86" t="str">
        <f t="shared" si="94"/>
        <v/>
      </c>
      <c r="CW149" s="198">
        <f t="shared" si="95"/>
        <v>0</v>
      </c>
      <c r="CX149" s="44" t="str">
        <f>IF(ISBLANK('ÁREA MEJORA COMPETENCIAL'!S149),"",IF(CV149="","",SUM(CW149,-CV149)))</f>
        <v/>
      </c>
      <c r="CY149" s="180" t="str">
        <f>IF(ISBLANK('ÁREA MEJORA COMPETENCIAL'!S149),"",IF(CV149="","VER RESULTADOS",(CW149/CV149)))</f>
        <v/>
      </c>
      <c r="CZ149" s="71"/>
    </row>
    <row r="150" spans="1:104" s="59" customFormat="1" ht="18.75" customHeight="1" x14ac:dyDescent="0.3">
      <c r="A150" s="270"/>
      <c r="B150" s="29"/>
      <c r="C150" s="29"/>
      <c r="D150" s="183"/>
      <c r="E150" s="28"/>
      <c r="F150" s="30"/>
      <c r="G150" s="354"/>
      <c r="H150" s="355"/>
      <c r="I150" s="225"/>
      <c r="J150" s="225"/>
      <c r="K150" s="354"/>
      <c r="L150" s="355"/>
      <c r="M150" s="239"/>
      <c r="N150" s="239"/>
      <c r="O150" s="239"/>
      <c r="P150" s="239"/>
      <c r="Q150" s="239"/>
      <c r="R150" s="245"/>
      <c r="S150" s="246"/>
      <c r="T150" s="132" t="str">
        <f t="shared" si="67"/>
        <v/>
      </c>
      <c r="U150" s="132">
        <f t="shared" si="68"/>
        <v>0</v>
      </c>
      <c r="V150" s="133" t="str">
        <f t="shared" si="69"/>
        <v/>
      </c>
      <c r="W150" s="133" t="str">
        <f t="shared" si="70"/>
        <v/>
      </c>
      <c r="X150" s="132">
        <f t="shared" si="71"/>
        <v>0</v>
      </c>
      <c r="Y150" s="133" t="str">
        <f t="shared" si="72"/>
        <v/>
      </c>
      <c r="Z150" s="82"/>
      <c r="AA150" s="36"/>
      <c r="AB150" s="36"/>
      <c r="AC150" s="31">
        <f t="shared" si="73"/>
        <v>0</v>
      </c>
      <c r="AD150" s="36"/>
      <c r="AE150" s="36"/>
      <c r="AF150" s="31">
        <f t="shared" si="74"/>
        <v>0</v>
      </c>
      <c r="AG150" s="36"/>
      <c r="AH150" s="36"/>
      <c r="AI150" s="31">
        <f t="shared" si="75"/>
        <v>0</v>
      </c>
      <c r="AJ150" s="36"/>
      <c r="AK150" s="36"/>
      <c r="AL150" s="31">
        <f t="shared" si="76"/>
        <v>0</v>
      </c>
      <c r="AM150" s="36"/>
      <c r="AN150" s="36"/>
      <c r="AO150" s="31">
        <f t="shared" si="77"/>
        <v>0</v>
      </c>
      <c r="AP150" s="199">
        <f t="shared" si="78"/>
        <v>0</v>
      </c>
      <c r="AQ150" s="36"/>
      <c r="AR150" s="36"/>
      <c r="AS150" s="31">
        <f t="shared" si="79"/>
        <v>0</v>
      </c>
      <c r="AT150" s="36"/>
      <c r="AU150" s="36"/>
      <c r="AV150" s="31">
        <f t="shared" si="80"/>
        <v>0</v>
      </c>
      <c r="AW150" s="36"/>
      <c r="AX150" s="36"/>
      <c r="AY150" s="31">
        <f t="shared" si="81"/>
        <v>0</v>
      </c>
      <c r="AZ150" s="36"/>
      <c r="BA150" s="36"/>
      <c r="BB150" s="31">
        <f t="shared" si="82"/>
        <v>0</v>
      </c>
      <c r="BC150" s="36"/>
      <c r="BD150" s="36"/>
      <c r="BE150" s="31">
        <f t="shared" si="83"/>
        <v>0</v>
      </c>
      <c r="BF150" s="200">
        <f t="shared" si="84"/>
        <v>0</v>
      </c>
      <c r="BG150" s="83"/>
      <c r="BH150" s="83"/>
      <c r="BI150" s="15">
        <f t="shared" si="85"/>
        <v>0</v>
      </c>
      <c r="BJ150" s="83"/>
      <c r="BK150" s="83"/>
      <c r="BL150" s="15">
        <f t="shared" si="86"/>
        <v>0</v>
      </c>
      <c r="BM150" s="83"/>
      <c r="BN150" s="83"/>
      <c r="BO150" s="15">
        <f t="shared" si="87"/>
        <v>0</v>
      </c>
      <c r="BP150" s="83"/>
      <c r="BQ150" s="83"/>
      <c r="BR150" s="15">
        <f t="shared" si="88"/>
        <v>0</v>
      </c>
      <c r="BS150" s="83"/>
      <c r="BT150" s="83"/>
      <c r="BU150" s="15">
        <f t="shared" si="89"/>
        <v>0</v>
      </c>
      <c r="BV150" s="200">
        <f t="shared" si="90"/>
        <v>0</v>
      </c>
      <c r="BW150" s="30"/>
      <c r="BX150" s="30"/>
      <c r="BY150" s="30"/>
      <c r="BZ150" s="30"/>
      <c r="CA150" s="30"/>
      <c r="CB150" s="30"/>
      <c r="CC150" s="30"/>
      <c r="CD150" s="30"/>
      <c r="CE150" s="30"/>
      <c r="CF150" s="30"/>
      <c r="CG150" s="30"/>
      <c r="CH150" s="30"/>
      <c r="CI150" s="30"/>
      <c r="CJ150" s="30"/>
      <c r="CK150" s="30"/>
      <c r="CL150" s="30"/>
      <c r="CM150" s="30"/>
      <c r="CN150" s="30"/>
      <c r="CO150" s="30"/>
      <c r="CP150" s="30"/>
      <c r="CQ150" s="15">
        <f t="shared" si="91"/>
        <v>0</v>
      </c>
      <c r="CR150" s="200">
        <f t="shared" si="92"/>
        <v>0</v>
      </c>
      <c r="CS150" s="84"/>
      <c r="CT150" s="85" t="str">
        <f t="shared" si="93"/>
        <v/>
      </c>
      <c r="CU150" s="86" t="str">
        <f t="shared" si="66"/>
        <v/>
      </c>
      <c r="CV150" s="86" t="str">
        <f t="shared" si="94"/>
        <v/>
      </c>
      <c r="CW150" s="198">
        <f t="shared" si="95"/>
        <v>0</v>
      </c>
      <c r="CX150" s="44" t="str">
        <f>IF(ISBLANK('ÁREA MEJORA COMPETENCIAL'!S150),"",IF(CV150="","",SUM(CW150,-CV150)))</f>
        <v/>
      </c>
      <c r="CY150" s="180" t="str">
        <f>IF(ISBLANK('ÁREA MEJORA COMPETENCIAL'!S150),"",IF(CV150="","VER RESULTADOS",(CW150/CV150)))</f>
        <v/>
      </c>
      <c r="CZ150" s="71"/>
    </row>
    <row r="151" spans="1:104" s="59" customFormat="1" ht="18.75" customHeight="1" x14ac:dyDescent="0.3">
      <c r="A151" s="270"/>
      <c r="B151" s="29"/>
      <c r="C151" s="29"/>
      <c r="D151" s="183"/>
      <c r="E151" s="28"/>
      <c r="F151" s="30"/>
      <c r="G151" s="354"/>
      <c r="H151" s="355"/>
      <c r="I151" s="225"/>
      <c r="J151" s="225"/>
      <c r="K151" s="354"/>
      <c r="L151" s="355"/>
      <c r="M151" s="239"/>
      <c r="N151" s="239"/>
      <c r="O151" s="239"/>
      <c r="P151" s="239"/>
      <c r="Q151" s="239"/>
      <c r="R151" s="245"/>
      <c r="S151" s="246"/>
      <c r="T151" s="132" t="str">
        <f t="shared" si="67"/>
        <v/>
      </c>
      <c r="U151" s="132">
        <f t="shared" si="68"/>
        <v>0</v>
      </c>
      <c r="V151" s="133" t="str">
        <f t="shared" si="69"/>
        <v/>
      </c>
      <c r="W151" s="133" t="str">
        <f t="shared" si="70"/>
        <v/>
      </c>
      <c r="X151" s="132">
        <f t="shared" si="71"/>
        <v>0</v>
      </c>
      <c r="Y151" s="133" t="str">
        <f t="shared" si="72"/>
        <v/>
      </c>
      <c r="Z151" s="82"/>
      <c r="AA151" s="36"/>
      <c r="AB151" s="36"/>
      <c r="AC151" s="31">
        <f t="shared" si="73"/>
        <v>0</v>
      </c>
      <c r="AD151" s="36"/>
      <c r="AE151" s="36"/>
      <c r="AF151" s="31">
        <f t="shared" si="74"/>
        <v>0</v>
      </c>
      <c r="AG151" s="36"/>
      <c r="AH151" s="36"/>
      <c r="AI151" s="31">
        <f t="shared" si="75"/>
        <v>0</v>
      </c>
      <c r="AJ151" s="36"/>
      <c r="AK151" s="36"/>
      <c r="AL151" s="31">
        <f t="shared" si="76"/>
        <v>0</v>
      </c>
      <c r="AM151" s="36"/>
      <c r="AN151" s="36"/>
      <c r="AO151" s="31">
        <f t="shared" si="77"/>
        <v>0</v>
      </c>
      <c r="AP151" s="199">
        <f t="shared" si="78"/>
        <v>0</v>
      </c>
      <c r="AQ151" s="36"/>
      <c r="AR151" s="36"/>
      <c r="AS151" s="31">
        <f t="shared" si="79"/>
        <v>0</v>
      </c>
      <c r="AT151" s="36"/>
      <c r="AU151" s="36"/>
      <c r="AV151" s="31">
        <f t="shared" si="80"/>
        <v>0</v>
      </c>
      <c r="AW151" s="36"/>
      <c r="AX151" s="36"/>
      <c r="AY151" s="31">
        <f t="shared" si="81"/>
        <v>0</v>
      </c>
      <c r="AZ151" s="36"/>
      <c r="BA151" s="36"/>
      <c r="BB151" s="31">
        <f t="shared" si="82"/>
        <v>0</v>
      </c>
      <c r="BC151" s="36"/>
      <c r="BD151" s="36"/>
      <c r="BE151" s="31">
        <f t="shared" si="83"/>
        <v>0</v>
      </c>
      <c r="BF151" s="200">
        <f t="shared" si="84"/>
        <v>0</v>
      </c>
      <c r="BG151" s="83"/>
      <c r="BH151" s="83"/>
      <c r="BI151" s="15">
        <f t="shared" si="85"/>
        <v>0</v>
      </c>
      <c r="BJ151" s="83"/>
      <c r="BK151" s="83"/>
      <c r="BL151" s="15">
        <f t="shared" si="86"/>
        <v>0</v>
      </c>
      <c r="BM151" s="83"/>
      <c r="BN151" s="83"/>
      <c r="BO151" s="15">
        <f t="shared" si="87"/>
        <v>0</v>
      </c>
      <c r="BP151" s="83"/>
      <c r="BQ151" s="83"/>
      <c r="BR151" s="15">
        <f t="shared" si="88"/>
        <v>0</v>
      </c>
      <c r="BS151" s="83"/>
      <c r="BT151" s="83"/>
      <c r="BU151" s="15">
        <f t="shared" si="89"/>
        <v>0</v>
      </c>
      <c r="BV151" s="200">
        <f t="shared" si="90"/>
        <v>0</v>
      </c>
      <c r="BW151" s="30"/>
      <c r="BX151" s="30"/>
      <c r="BY151" s="30"/>
      <c r="BZ151" s="30"/>
      <c r="CA151" s="30"/>
      <c r="CB151" s="30"/>
      <c r="CC151" s="30"/>
      <c r="CD151" s="30"/>
      <c r="CE151" s="30"/>
      <c r="CF151" s="30"/>
      <c r="CG151" s="30"/>
      <c r="CH151" s="30"/>
      <c r="CI151" s="30"/>
      <c r="CJ151" s="30"/>
      <c r="CK151" s="30"/>
      <c r="CL151" s="30"/>
      <c r="CM151" s="30"/>
      <c r="CN151" s="30"/>
      <c r="CO151" s="30"/>
      <c r="CP151" s="30"/>
      <c r="CQ151" s="15">
        <f t="shared" si="91"/>
        <v>0</v>
      </c>
      <c r="CR151" s="200">
        <f t="shared" si="92"/>
        <v>0</v>
      </c>
      <c r="CS151" s="84"/>
      <c r="CT151" s="85" t="str">
        <f t="shared" si="93"/>
        <v/>
      </c>
      <c r="CU151" s="86" t="str">
        <f t="shared" si="66"/>
        <v/>
      </c>
      <c r="CV151" s="86" t="str">
        <f t="shared" si="94"/>
        <v/>
      </c>
      <c r="CW151" s="198">
        <f t="shared" si="95"/>
        <v>0</v>
      </c>
      <c r="CX151" s="44" t="str">
        <f>IF(ISBLANK('ÁREA MEJORA COMPETENCIAL'!S151),"",IF(CV151="","",SUM(CW151,-CV151)))</f>
        <v/>
      </c>
      <c r="CY151" s="180" t="str">
        <f>IF(ISBLANK('ÁREA MEJORA COMPETENCIAL'!S151),"",IF(CV151="","VER RESULTADOS",(CW151/CV151)))</f>
        <v/>
      </c>
      <c r="CZ151" s="71"/>
    </row>
    <row r="152" spans="1:104" s="59" customFormat="1" ht="18.75" customHeight="1" x14ac:dyDescent="0.3">
      <c r="A152" s="270"/>
      <c r="B152" s="29"/>
      <c r="C152" s="29"/>
      <c r="D152" s="183"/>
      <c r="E152" s="28"/>
      <c r="F152" s="30"/>
      <c r="G152" s="354"/>
      <c r="H152" s="355"/>
      <c r="I152" s="225"/>
      <c r="J152" s="225"/>
      <c r="K152" s="354"/>
      <c r="L152" s="355"/>
      <c r="M152" s="239"/>
      <c r="N152" s="239"/>
      <c r="O152" s="239"/>
      <c r="P152" s="239"/>
      <c r="Q152" s="239"/>
      <c r="R152" s="245"/>
      <c r="S152" s="246"/>
      <c r="T152" s="132" t="str">
        <f t="shared" si="67"/>
        <v/>
      </c>
      <c r="U152" s="132">
        <f t="shared" si="68"/>
        <v>0</v>
      </c>
      <c r="V152" s="133" t="str">
        <f t="shared" si="69"/>
        <v/>
      </c>
      <c r="W152" s="133" t="str">
        <f t="shared" si="70"/>
        <v/>
      </c>
      <c r="X152" s="132">
        <f t="shared" si="71"/>
        <v>0</v>
      </c>
      <c r="Y152" s="133" t="str">
        <f t="shared" si="72"/>
        <v/>
      </c>
      <c r="Z152" s="82"/>
      <c r="AA152" s="36"/>
      <c r="AB152" s="36"/>
      <c r="AC152" s="31">
        <f t="shared" si="73"/>
        <v>0</v>
      </c>
      <c r="AD152" s="36"/>
      <c r="AE152" s="36"/>
      <c r="AF152" s="31">
        <f t="shared" si="74"/>
        <v>0</v>
      </c>
      <c r="AG152" s="36"/>
      <c r="AH152" s="36"/>
      <c r="AI152" s="31">
        <f t="shared" si="75"/>
        <v>0</v>
      </c>
      <c r="AJ152" s="36"/>
      <c r="AK152" s="36"/>
      <c r="AL152" s="31">
        <f t="shared" si="76"/>
        <v>0</v>
      </c>
      <c r="AM152" s="36"/>
      <c r="AN152" s="36"/>
      <c r="AO152" s="31">
        <f t="shared" si="77"/>
        <v>0</v>
      </c>
      <c r="AP152" s="199">
        <f t="shared" si="78"/>
        <v>0</v>
      </c>
      <c r="AQ152" s="36"/>
      <c r="AR152" s="36"/>
      <c r="AS152" s="31">
        <f t="shared" si="79"/>
        <v>0</v>
      </c>
      <c r="AT152" s="36"/>
      <c r="AU152" s="36"/>
      <c r="AV152" s="31">
        <f t="shared" si="80"/>
        <v>0</v>
      </c>
      <c r="AW152" s="36"/>
      <c r="AX152" s="36"/>
      <c r="AY152" s="31">
        <f t="shared" si="81"/>
        <v>0</v>
      </c>
      <c r="AZ152" s="36"/>
      <c r="BA152" s="36"/>
      <c r="BB152" s="31">
        <f t="shared" si="82"/>
        <v>0</v>
      </c>
      <c r="BC152" s="36"/>
      <c r="BD152" s="36"/>
      <c r="BE152" s="31">
        <f t="shared" si="83"/>
        <v>0</v>
      </c>
      <c r="BF152" s="200">
        <f t="shared" si="84"/>
        <v>0</v>
      </c>
      <c r="BG152" s="83"/>
      <c r="BH152" s="83"/>
      <c r="BI152" s="15">
        <f t="shared" si="85"/>
        <v>0</v>
      </c>
      <c r="BJ152" s="83"/>
      <c r="BK152" s="83"/>
      <c r="BL152" s="15">
        <f t="shared" si="86"/>
        <v>0</v>
      </c>
      <c r="BM152" s="83"/>
      <c r="BN152" s="83"/>
      <c r="BO152" s="15">
        <f t="shared" si="87"/>
        <v>0</v>
      </c>
      <c r="BP152" s="83"/>
      <c r="BQ152" s="83"/>
      <c r="BR152" s="15">
        <f t="shared" si="88"/>
        <v>0</v>
      </c>
      <c r="BS152" s="83"/>
      <c r="BT152" s="83"/>
      <c r="BU152" s="15">
        <f t="shared" si="89"/>
        <v>0</v>
      </c>
      <c r="BV152" s="200">
        <f t="shared" si="90"/>
        <v>0</v>
      </c>
      <c r="BW152" s="30"/>
      <c r="BX152" s="30"/>
      <c r="BY152" s="30"/>
      <c r="BZ152" s="30"/>
      <c r="CA152" s="30"/>
      <c r="CB152" s="30"/>
      <c r="CC152" s="30"/>
      <c r="CD152" s="30"/>
      <c r="CE152" s="30"/>
      <c r="CF152" s="30"/>
      <c r="CG152" s="30"/>
      <c r="CH152" s="30"/>
      <c r="CI152" s="30"/>
      <c r="CJ152" s="30"/>
      <c r="CK152" s="30"/>
      <c r="CL152" s="30"/>
      <c r="CM152" s="30"/>
      <c r="CN152" s="30"/>
      <c r="CO152" s="30"/>
      <c r="CP152" s="30"/>
      <c r="CQ152" s="15">
        <f t="shared" si="91"/>
        <v>0</v>
      </c>
      <c r="CR152" s="200">
        <f t="shared" si="92"/>
        <v>0</v>
      </c>
      <c r="CS152" s="84"/>
      <c r="CT152" s="85" t="str">
        <f t="shared" si="93"/>
        <v/>
      </c>
      <c r="CU152" s="86" t="str">
        <f t="shared" si="66"/>
        <v/>
      </c>
      <c r="CV152" s="86" t="str">
        <f t="shared" si="94"/>
        <v/>
      </c>
      <c r="CW152" s="198">
        <f t="shared" si="95"/>
        <v>0</v>
      </c>
      <c r="CX152" s="44" t="str">
        <f>IF(ISBLANK('ÁREA MEJORA COMPETENCIAL'!S152),"",IF(CV152="","",SUM(CW152,-CV152)))</f>
        <v/>
      </c>
      <c r="CY152" s="180" t="str">
        <f>IF(ISBLANK('ÁREA MEJORA COMPETENCIAL'!S152),"",IF(CV152="","VER RESULTADOS",(CW152/CV152)))</f>
        <v/>
      </c>
      <c r="CZ152" s="71"/>
    </row>
    <row r="153" spans="1:104" s="59" customFormat="1" ht="18.75" customHeight="1" x14ac:dyDescent="0.3">
      <c r="A153" s="270"/>
      <c r="B153" s="29"/>
      <c r="C153" s="29"/>
      <c r="D153" s="183"/>
      <c r="E153" s="28"/>
      <c r="F153" s="30"/>
      <c r="G153" s="354"/>
      <c r="H153" s="355"/>
      <c r="I153" s="225"/>
      <c r="J153" s="225"/>
      <c r="K153" s="354"/>
      <c r="L153" s="355"/>
      <c r="M153" s="239"/>
      <c r="N153" s="239"/>
      <c r="O153" s="239"/>
      <c r="P153" s="239"/>
      <c r="Q153" s="239"/>
      <c r="R153" s="245"/>
      <c r="S153" s="246"/>
      <c r="T153" s="132" t="str">
        <f t="shared" si="67"/>
        <v/>
      </c>
      <c r="U153" s="132">
        <f t="shared" si="68"/>
        <v>0</v>
      </c>
      <c r="V153" s="133" t="str">
        <f t="shared" si="69"/>
        <v/>
      </c>
      <c r="W153" s="133" t="str">
        <f t="shared" si="70"/>
        <v/>
      </c>
      <c r="X153" s="132">
        <f t="shared" si="71"/>
        <v>0</v>
      </c>
      <c r="Y153" s="133" t="str">
        <f t="shared" si="72"/>
        <v/>
      </c>
      <c r="Z153" s="82"/>
      <c r="AA153" s="36"/>
      <c r="AB153" s="36"/>
      <c r="AC153" s="31">
        <f t="shared" si="73"/>
        <v>0</v>
      </c>
      <c r="AD153" s="36"/>
      <c r="AE153" s="36"/>
      <c r="AF153" s="31">
        <f t="shared" si="74"/>
        <v>0</v>
      </c>
      <c r="AG153" s="36"/>
      <c r="AH153" s="36"/>
      <c r="AI153" s="31">
        <f t="shared" si="75"/>
        <v>0</v>
      </c>
      <c r="AJ153" s="36"/>
      <c r="AK153" s="36"/>
      <c r="AL153" s="31">
        <f t="shared" si="76"/>
        <v>0</v>
      </c>
      <c r="AM153" s="36"/>
      <c r="AN153" s="36"/>
      <c r="AO153" s="31">
        <f t="shared" si="77"/>
        <v>0</v>
      </c>
      <c r="AP153" s="199">
        <f t="shared" si="78"/>
        <v>0</v>
      </c>
      <c r="AQ153" s="36"/>
      <c r="AR153" s="36"/>
      <c r="AS153" s="31">
        <f t="shared" si="79"/>
        <v>0</v>
      </c>
      <c r="AT153" s="36"/>
      <c r="AU153" s="36"/>
      <c r="AV153" s="31">
        <f t="shared" si="80"/>
        <v>0</v>
      </c>
      <c r="AW153" s="36"/>
      <c r="AX153" s="36"/>
      <c r="AY153" s="31">
        <f t="shared" si="81"/>
        <v>0</v>
      </c>
      <c r="AZ153" s="36"/>
      <c r="BA153" s="36"/>
      <c r="BB153" s="31">
        <f t="shared" si="82"/>
        <v>0</v>
      </c>
      <c r="BC153" s="36"/>
      <c r="BD153" s="36"/>
      <c r="BE153" s="31">
        <f t="shared" si="83"/>
        <v>0</v>
      </c>
      <c r="BF153" s="200">
        <f t="shared" si="84"/>
        <v>0</v>
      </c>
      <c r="BG153" s="83"/>
      <c r="BH153" s="83"/>
      <c r="BI153" s="15">
        <f t="shared" si="85"/>
        <v>0</v>
      </c>
      <c r="BJ153" s="83"/>
      <c r="BK153" s="83"/>
      <c r="BL153" s="15">
        <f t="shared" si="86"/>
        <v>0</v>
      </c>
      <c r="BM153" s="83"/>
      <c r="BN153" s="83"/>
      <c r="BO153" s="15">
        <f t="shared" si="87"/>
        <v>0</v>
      </c>
      <c r="BP153" s="83"/>
      <c r="BQ153" s="83"/>
      <c r="BR153" s="15">
        <f t="shared" si="88"/>
        <v>0</v>
      </c>
      <c r="BS153" s="83"/>
      <c r="BT153" s="83"/>
      <c r="BU153" s="15">
        <f t="shared" si="89"/>
        <v>0</v>
      </c>
      <c r="BV153" s="200">
        <f t="shared" si="90"/>
        <v>0</v>
      </c>
      <c r="BW153" s="30"/>
      <c r="BX153" s="30"/>
      <c r="BY153" s="30"/>
      <c r="BZ153" s="30"/>
      <c r="CA153" s="30"/>
      <c r="CB153" s="30"/>
      <c r="CC153" s="30"/>
      <c r="CD153" s="30"/>
      <c r="CE153" s="30"/>
      <c r="CF153" s="30"/>
      <c r="CG153" s="30"/>
      <c r="CH153" s="30"/>
      <c r="CI153" s="30"/>
      <c r="CJ153" s="30"/>
      <c r="CK153" s="30"/>
      <c r="CL153" s="30"/>
      <c r="CM153" s="30"/>
      <c r="CN153" s="30"/>
      <c r="CO153" s="30"/>
      <c r="CP153" s="30"/>
      <c r="CQ153" s="15">
        <f t="shared" si="91"/>
        <v>0</v>
      </c>
      <c r="CR153" s="200">
        <f t="shared" si="92"/>
        <v>0</v>
      </c>
      <c r="CS153" s="84"/>
      <c r="CT153" s="85" t="str">
        <f t="shared" si="93"/>
        <v/>
      </c>
      <c r="CU153" s="86" t="str">
        <f t="shared" si="66"/>
        <v/>
      </c>
      <c r="CV153" s="86" t="str">
        <f t="shared" si="94"/>
        <v/>
      </c>
      <c r="CW153" s="198">
        <f t="shared" si="95"/>
        <v>0</v>
      </c>
      <c r="CX153" s="44" t="str">
        <f>IF(ISBLANK('ÁREA MEJORA COMPETENCIAL'!S153),"",IF(CV153="","",SUM(CW153,-CV153)))</f>
        <v/>
      </c>
      <c r="CY153" s="180" t="str">
        <f>IF(ISBLANK('ÁREA MEJORA COMPETENCIAL'!S153),"",IF(CV153="","VER RESULTADOS",(CW153/CV153)))</f>
        <v/>
      </c>
      <c r="CZ153" s="71"/>
    </row>
    <row r="154" spans="1:104" s="59" customFormat="1" ht="18.75" customHeight="1" x14ac:dyDescent="0.3">
      <c r="A154" s="270"/>
      <c r="B154" s="29"/>
      <c r="C154" s="29"/>
      <c r="D154" s="183"/>
      <c r="E154" s="28"/>
      <c r="F154" s="30"/>
      <c r="G154" s="354"/>
      <c r="H154" s="355"/>
      <c r="I154" s="225"/>
      <c r="J154" s="225"/>
      <c r="K154" s="354"/>
      <c r="L154" s="355"/>
      <c r="M154" s="239"/>
      <c r="N154" s="239"/>
      <c r="O154" s="239"/>
      <c r="P154" s="239"/>
      <c r="Q154" s="239"/>
      <c r="R154" s="245"/>
      <c r="S154" s="246"/>
      <c r="T154" s="132" t="str">
        <f t="shared" si="67"/>
        <v/>
      </c>
      <c r="U154" s="132">
        <f t="shared" si="68"/>
        <v>0</v>
      </c>
      <c r="V154" s="133" t="str">
        <f t="shared" si="69"/>
        <v/>
      </c>
      <c r="W154" s="133" t="str">
        <f t="shared" si="70"/>
        <v/>
      </c>
      <c r="X154" s="132">
        <f t="shared" si="71"/>
        <v>0</v>
      </c>
      <c r="Y154" s="133" t="str">
        <f t="shared" si="72"/>
        <v/>
      </c>
      <c r="Z154" s="82"/>
      <c r="AA154" s="36"/>
      <c r="AB154" s="36"/>
      <c r="AC154" s="31">
        <f t="shared" si="73"/>
        <v>0</v>
      </c>
      <c r="AD154" s="36"/>
      <c r="AE154" s="36"/>
      <c r="AF154" s="31">
        <f t="shared" si="74"/>
        <v>0</v>
      </c>
      <c r="AG154" s="36"/>
      <c r="AH154" s="36"/>
      <c r="AI154" s="31">
        <f t="shared" si="75"/>
        <v>0</v>
      </c>
      <c r="AJ154" s="36"/>
      <c r="AK154" s="36"/>
      <c r="AL154" s="31">
        <f t="shared" si="76"/>
        <v>0</v>
      </c>
      <c r="AM154" s="36"/>
      <c r="AN154" s="36"/>
      <c r="AO154" s="31">
        <f t="shared" si="77"/>
        <v>0</v>
      </c>
      <c r="AP154" s="199">
        <f t="shared" si="78"/>
        <v>0</v>
      </c>
      <c r="AQ154" s="36"/>
      <c r="AR154" s="36"/>
      <c r="AS154" s="31">
        <f t="shared" si="79"/>
        <v>0</v>
      </c>
      <c r="AT154" s="36"/>
      <c r="AU154" s="36"/>
      <c r="AV154" s="31">
        <f t="shared" si="80"/>
        <v>0</v>
      </c>
      <c r="AW154" s="36"/>
      <c r="AX154" s="36"/>
      <c r="AY154" s="31">
        <f t="shared" si="81"/>
        <v>0</v>
      </c>
      <c r="AZ154" s="36"/>
      <c r="BA154" s="36"/>
      <c r="BB154" s="31">
        <f t="shared" si="82"/>
        <v>0</v>
      </c>
      <c r="BC154" s="36"/>
      <c r="BD154" s="36"/>
      <c r="BE154" s="31">
        <f t="shared" si="83"/>
        <v>0</v>
      </c>
      <c r="BF154" s="200">
        <f t="shared" si="84"/>
        <v>0</v>
      </c>
      <c r="BG154" s="83"/>
      <c r="BH154" s="83"/>
      <c r="BI154" s="15">
        <f t="shared" si="85"/>
        <v>0</v>
      </c>
      <c r="BJ154" s="83"/>
      <c r="BK154" s="83"/>
      <c r="BL154" s="15">
        <f t="shared" si="86"/>
        <v>0</v>
      </c>
      <c r="BM154" s="83"/>
      <c r="BN154" s="83"/>
      <c r="BO154" s="15">
        <f t="shared" si="87"/>
        <v>0</v>
      </c>
      <c r="BP154" s="83"/>
      <c r="BQ154" s="83"/>
      <c r="BR154" s="15">
        <f t="shared" si="88"/>
        <v>0</v>
      </c>
      <c r="BS154" s="83"/>
      <c r="BT154" s="83"/>
      <c r="BU154" s="15">
        <f t="shared" si="89"/>
        <v>0</v>
      </c>
      <c r="BV154" s="200">
        <f t="shared" si="90"/>
        <v>0</v>
      </c>
      <c r="BW154" s="30"/>
      <c r="BX154" s="30"/>
      <c r="BY154" s="30"/>
      <c r="BZ154" s="30"/>
      <c r="CA154" s="30"/>
      <c r="CB154" s="30"/>
      <c r="CC154" s="30"/>
      <c r="CD154" s="30"/>
      <c r="CE154" s="30"/>
      <c r="CF154" s="30"/>
      <c r="CG154" s="30"/>
      <c r="CH154" s="30"/>
      <c r="CI154" s="30"/>
      <c r="CJ154" s="30"/>
      <c r="CK154" s="30"/>
      <c r="CL154" s="30"/>
      <c r="CM154" s="30"/>
      <c r="CN154" s="30"/>
      <c r="CO154" s="30"/>
      <c r="CP154" s="30"/>
      <c r="CQ154" s="15">
        <f t="shared" si="91"/>
        <v>0</v>
      </c>
      <c r="CR154" s="200">
        <f t="shared" si="92"/>
        <v>0</v>
      </c>
      <c r="CS154" s="84"/>
      <c r="CT154" s="85" t="str">
        <f t="shared" si="93"/>
        <v/>
      </c>
      <c r="CU154" s="86" t="str">
        <f t="shared" si="66"/>
        <v/>
      </c>
      <c r="CV154" s="86" t="str">
        <f t="shared" si="94"/>
        <v/>
      </c>
      <c r="CW154" s="198">
        <f t="shared" si="95"/>
        <v>0</v>
      </c>
      <c r="CX154" s="44" t="str">
        <f>IF(ISBLANK('ÁREA MEJORA COMPETENCIAL'!S154),"",IF(CV154="","",SUM(CW154,-CV154)))</f>
        <v/>
      </c>
      <c r="CY154" s="180" t="str">
        <f>IF(ISBLANK('ÁREA MEJORA COMPETENCIAL'!S154),"",IF(CV154="","VER RESULTADOS",(CW154/CV154)))</f>
        <v/>
      </c>
      <c r="CZ154" s="71"/>
    </row>
    <row r="155" spans="1:104" s="59" customFormat="1" ht="18.75" customHeight="1" x14ac:dyDescent="0.3">
      <c r="A155" s="270"/>
      <c r="B155" s="29"/>
      <c r="C155" s="29"/>
      <c r="D155" s="28"/>
      <c r="E155" s="28"/>
      <c r="F155" s="30"/>
      <c r="G155" s="354"/>
      <c r="H155" s="355"/>
      <c r="I155" s="225"/>
      <c r="J155" s="225"/>
      <c r="K155" s="354"/>
      <c r="L155" s="355"/>
      <c r="M155" s="239"/>
      <c r="N155" s="239"/>
      <c r="O155" s="239"/>
      <c r="P155" s="239"/>
      <c r="Q155" s="239"/>
      <c r="R155" s="245"/>
      <c r="S155" s="246"/>
      <c r="T155" s="132" t="str">
        <f t="shared" si="67"/>
        <v/>
      </c>
      <c r="U155" s="132">
        <f t="shared" si="68"/>
        <v>0</v>
      </c>
      <c r="V155" s="133" t="str">
        <f t="shared" si="69"/>
        <v/>
      </c>
      <c r="W155" s="133" t="str">
        <f t="shared" si="70"/>
        <v/>
      </c>
      <c r="X155" s="132">
        <f t="shared" si="71"/>
        <v>0</v>
      </c>
      <c r="Y155" s="133" t="str">
        <f t="shared" si="72"/>
        <v/>
      </c>
      <c r="Z155" s="82"/>
      <c r="AA155" s="36"/>
      <c r="AB155" s="36"/>
      <c r="AC155" s="31">
        <f t="shared" si="73"/>
        <v>0</v>
      </c>
      <c r="AD155" s="36"/>
      <c r="AE155" s="36"/>
      <c r="AF155" s="31">
        <f t="shared" si="74"/>
        <v>0</v>
      </c>
      <c r="AG155" s="36"/>
      <c r="AH155" s="36"/>
      <c r="AI155" s="31">
        <f t="shared" si="75"/>
        <v>0</v>
      </c>
      <c r="AJ155" s="36"/>
      <c r="AK155" s="36"/>
      <c r="AL155" s="31">
        <f t="shared" si="76"/>
        <v>0</v>
      </c>
      <c r="AM155" s="36"/>
      <c r="AN155" s="36"/>
      <c r="AO155" s="31">
        <f t="shared" si="77"/>
        <v>0</v>
      </c>
      <c r="AP155" s="199">
        <f t="shared" si="78"/>
        <v>0</v>
      </c>
      <c r="AQ155" s="36"/>
      <c r="AR155" s="36"/>
      <c r="AS155" s="31">
        <f t="shared" si="79"/>
        <v>0</v>
      </c>
      <c r="AT155" s="36"/>
      <c r="AU155" s="36"/>
      <c r="AV155" s="31">
        <f t="shared" si="80"/>
        <v>0</v>
      </c>
      <c r="AW155" s="36"/>
      <c r="AX155" s="36"/>
      <c r="AY155" s="31">
        <f t="shared" si="81"/>
        <v>0</v>
      </c>
      <c r="AZ155" s="36"/>
      <c r="BA155" s="36"/>
      <c r="BB155" s="31">
        <f t="shared" si="82"/>
        <v>0</v>
      </c>
      <c r="BC155" s="36"/>
      <c r="BD155" s="36"/>
      <c r="BE155" s="31">
        <f t="shared" si="83"/>
        <v>0</v>
      </c>
      <c r="BF155" s="200">
        <f t="shared" si="84"/>
        <v>0</v>
      </c>
      <c r="BG155" s="83"/>
      <c r="BH155" s="83"/>
      <c r="BI155" s="15">
        <f t="shared" si="85"/>
        <v>0</v>
      </c>
      <c r="BJ155" s="83"/>
      <c r="BK155" s="83"/>
      <c r="BL155" s="15">
        <f t="shared" si="86"/>
        <v>0</v>
      </c>
      <c r="BM155" s="83"/>
      <c r="BN155" s="83"/>
      <c r="BO155" s="15">
        <f t="shared" si="87"/>
        <v>0</v>
      </c>
      <c r="BP155" s="83"/>
      <c r="BQ155" s="83"/>
      <c r="BR155" s="15">
        <f t="shared" si="88"/>
        <v>0</v>
      </c>
      <c r="BS155" s="83"/>
      <c r="BT155" s="83"/>
      <c r="BU155" s="15">
        <f t="shared" si="89"/>
        <v>0</v>
      </c>
      <c r="BV155" s="200">
        <f t="shared" si="90"/>
        <v>0</v>
      </c>
      <c r="BW155" s="30"/>
      <c r="BX155" s="30"/>
      <c r="BY155" s="30"/>
      <c r="BZ155" s="30"/>
      <c r="CA155" s="30"/>
      <c r="CB155" s="30"/>
      <c r="CC155" s="30"/>
      <c r="CD155" s="30"/>
      <c r="CE155" s="30"/>
      <c r="CF155" s="30"/>
      <c r="CG155" s="30"/>
      <c r="CH155" s="30"/>
      <c r="CI155" s="30"/>
      <c r="CJ155" s="30"/>
      <c r="CK155" s="30"/>
      <c r="CL155" s="30"/>
      <c r="CM155" s="30"/>
      <c r="CN155" s="30"/>
      <c r="CO155" s="30"/>
      <c r="CP155" s="30"/>
      <c r="CQ155" s="15">
        <f t="shared" si="91"/>
        <v>0</v>
      </c>
      <c r="CR155" s="200">
        <f t="shared" si="92"/>
        <v>0</v>
      </c>
      <c r="CS155" s="84"/>
      <c r="CT155" s="85" t="str">
        <f t="shared" si="93"/>
        <v/>
      </c>
      <c r="CU155" s="86" t="str">
        <f t="shared" si="66"/>
        <v/>
      </c>
      <c r="CV155" s="86" t="str">
        <f t="shared" si="94"/>
        <v/>
      </c>
      <c r="CW155" s="198">
        <f t="shared" si="95"/>
        <v>0</v>
      </c>
      <c r="CX155" s="44" t="str">
        <f>IF(ISBLANK('ÁREA MEJORA COMPETENCIAL'!S155),"",IF(CV155="","",SUM(CW155,-CV155)))</f>
        <v/>
      </c>
      <c r="CY155" s="180" t="str">
        <f>IF(ISBLANK('ÁREA MEJORA COMPETENCIAL'!S155),"",IF(CV155="","VER RESULTADOS",(CW155/CV155)))</f>
        <v/>
      </c>
      <c r="CZ155" s="71"/>
    </row>
    <row r="156" spans="1:104" s="59" customFormat="1" ht="18.75" customHeight="1" x14ac:dyDescent="0.3">
      <c r="A156" s="270"/>
      <c r="B156" s="29"/>
      <c r="C156" s="29"/>
      <c r="D156" s="28"/>
      <c r="E156" s="28"/>
      <c r="F156" s="30"/>
      <c r="G156" s="354"/>
      <c r="H156" s="355"/>
      <c r="I156" s="225"/>
      <c r="J156" s="225"/>
      <c r="K156" s="354"/>
      <c r="L156" s="355"/>
      <c r="M156" s="239"/>
      <c r="N156" s="239"/>
      <c r="O156" s="239"/>
      <c r="P156" s="239"/>
      <c r="Q156" s="239"/>
      <c r="R156" s="245"/>
      <c r="S156" s="246"/>
      <c r="T156" s="132" t="str">
        <f t="shared" si="67"/>
        <v/>
      </c>
      <c r="U156" s="132">
        <f t="shared" si="68"/>
        <v>0</v>
      </c>
      <c r="V156" s="133" t="str">
        <f t="shared" si="69"/>
        <v/>
      </c>
      <c r="W156" s="133" t="str">
        <f t="shared" si="70"/>
        <v/>
      </c>
      <c r="X156" s="132">
        <f t="shared" si="71"/>
        <v>0</v>
      </c>
      <c r="Y156" s="133" t="str">
        <f t="shared" si="72"/>
        <v/>
      </c>
      <c r="Z156" s="82"/>
      <c r="AA156" s="36"/>
      <c r="AB156" s="36"/>
      <c r="AC156" s="31">
        <f t="shared" si="73"/>
        <v>0</v>
      </c>
      <c r="AD156" s="36"/>
      <c r="AE156" s="36"/>
      <c r="AF156" s="31">
        <f t="shared" si="74"/>
        <v>0</v>
      </c>
      <c r="AG156" s="36"/>
      <c r="AH156" s="36"/>
      <c r="AI156" s="31">
        <f t="shared" si="75"/>
        <v>0</v>
      </c>
      <c r="AJ156" s="36"/>
      <c r="AK156" s="36"/>
      <c r="AL156" s="31">
        <f t="shared" si="76"/>
        <v>0</v>
      </c>
      <c r="AM156" s="36"/>
      <c r="AN156" s="36"/>
      <c r="AO156" s="31">
        <f t="shared" si="77"/>
        <v>0</v>
      </c>
      <c r="AP156" s="199">
        <f t="shared" si="78"/>
        <v>0</v>
      </c>
      <c r="AQ156" s="36"/>
      <c r="AR156" s="36"/>
      <c r="AS156" s="31">
        <f t="shared" si="79"/>
        <v>0</v>
      </c>
      <c r="AT156" s="36"/>
      <c r="AU156" s="36"/>
      <c r="AV156" s="31">
        <f t="shared" si="80"/>
        <v>0</v>
      </c>
      <c r="AW156" s="36"/>
      <c r="AX156" s="36"/>
      <c r="AY156" s="31">
        <f t="shared" si="81"/>
        <v>0</v>
      </c>
      <c r="AZ156" s="36"/>
      <c r="BA156" s="36"/>
      <c r="BB156" s="31">
        <f t="shared" si="82"/>
        <v>0</v>
      </c>
      <c r="BC156" s="36"/>
      <c r="BD156" s="36"/>
      <c r="BE156" s="31">
        <f t="shared" si="83"/>
        <v>0</v>
      </c>
      <c r="BF156" s="200">
        <f t="shared" si="84"/>
        <v>0</v>
      </c>
      <c r="BG156" s="83"/>
      <c r="BH156" s="83"/>
      <c r="BI156" s="15">
        <f t="shared" si="85"/>
        <v>0</v>
      </c>
      <c r="BJ156" s="83"/>
      <c r="BK156" s="83"/>
      <c r="BL156" s="15">
        <f t="shared" si="86"/>
        <v>0</v>
      </c>
      <c r="BM156" s="83"/>
      <c r="BN156" s="83"/>
      <c r="BO156" s="15">
        <f t="shared" si="87"/>
        <v>0</v>
      </c>
      <c r="BP156" s="83"/>
      <c r="BQ156" s="83"/>
      <c r="BR156" s="15">
        <f t="shared" si="88"/>
        <v>0</v>
      </c>
      <c r="BS156" s="83"/>
      <c r="BT156" s="83"/>
      <c r="BU156" s="15">
        <f t="shared" si="89"/>
        <v>0</v>
      </c>
      <c r="BV156" s="200">
        <f t="shared" si="90"/>
        <v>0</v>
      </c>
      <c r="BW156" s="30"/>
      <c r="BX156" s="30"/>
      <c r="BY156" s="30"/>
      <c r="BZ156" s="30"/>
      <c r="CA156" s="30"/>
      <c r="CB156" s="30"/>
      <c r="CC156" s="30"/>
      <c r="CD156" s="30"/>
      <c r="CE156" s="30"/>
      <c r="CF156" s="30"/>
      <c r="CG156" s="30"/>
      <c r="CH156" s="30"/>
      <c r="CI156" s="30"/>
      <c r="CJ156" s="30"/>
      <c r="CK156" s="30"/>
      <c r="CL156" s="30"/>
      <c r="CM156" s="30"/>
      <c r="CN156" s="30"/>
      <c r="CO156" s="30"/>
      <c r="CP156" s="30"/>
      <c r="CQ156" s="15">
        <f t="shared" si="91"/>
        <v>0</v>
      </c>
      <c r="CR156" s="200">
        <f t="shared" si="92"/>
        <v>0</v>
      </c>
      <c r="CS156" s="84"/>
      <c r="CT156" s="85" t="str">
        <f t="shared" si="93"/>
        <v/>
      </c>
      <c r="CU156" s="86" t="str">
        <f t="shared" si="66"/>
        <v/>
      </c>
      <c r="CV156" s="86" t="str">
        <f t="shared" si="94"/>
        <v/>
      </c>
      <c r="CW156" s="198">
        <f t="shared" si="95"/>
        <v>0</v>
      </c>
      <c r="CX156" s="44" t="str">
        <f>IF(ISBLANK('ÁREA MEJORA COMPETENCIAL'!S156),"",IF(CV156="","",SUM(CW156,-CV156)))</f>
        <v/>
      </c>
      <c r="CY156" s="180" t="str">
        <f>IF(ISBLANK('ÁREA MEJORA COMPETENCIAL'!S156),"",IF(CV156="","VER RESULTADOS",(CW156/CV156)))</f>
        <v/>
      </c>
      <c r="CZ156" s="71"/>
    </row>
    <row r="157" spans="1:104" s="59" customFormat="1" ht="18.75" customHeight="1" x14ac:dyDescent="0.3">
      <c r="A157" s="270"/>
      <c r="B157" s="29"/>
      <c r="C157" s="29"/>
      <c r="D157" s="28"/>
      <c r="E157" s="28"/>
      <c r="F157" s="30"/>
      <c r="G157" s="354"/>
      <c r="H157" s="355"/>
      <c r="I157" s="225"/>
      <c r="J157" s="225"/>
      <c r="K157" s="354"/>
      <c r="L157" s="355"/>
      <c r="M157" s="239"/>
      <c r="N157" s="239"/>
      <c r="O157" s="239"/>
      <c r="P157" s="239"/>
      <c r="Q157" s="239"/>
      <c r="R157" s="245"/>
      <c r="S157" s="246"/>
      <c r="T157" s="132" t="str">
        <f t="shared" si="67"/>
        <v/>
      </c>
      <c r="U157" s="132">
        <f t="shared" si="68"/>
        <v>0</v>
      </c>
      <c r="V157" s="133" t="str">
        <f t="shared" si="69"/>
        <v/>
      </c>
      <c r="W157" s="133" t="str">
        <f t="shared" si="70"/>
        <v/>
      </c>
      <c r="X157" s="132">
        <f t="shared" si="71"/>
        <v>0</v>
      </c>
      <c r="Y157" s="133" t="str">
        <f t="shared" si="72"/>
        <v/>
      </c>
      <c r="Z157" s="82"/>
      <c r="AA157" s="36"/>
      <c r="AB157" s="36"/>
      <c r="AC157" s="31">
        <f t="shared" si="73"/>
        <v>0</v>
      </c>
      <c r="AD157" s="36"/>
      <c r="AE157" s="36"/>
      <c r="AF157" s="31">
        <f t="shared" si="74"/>
        <v>0</v>
      </c>
      <c r="AG157" s="36"/>
      <c r="AH157" s="36"/>
      <c r="AI157" s="31">
        <f t="shared" si="75"/>
        <v>0</v>
      </c>
      <c r="AJ157" s="36"/>
      <c r="AK157" s="36"/>
      <c r="AL157" s="31">
        <f t="shared" si="76"/>
        <v>0</v>
      </c>
      <c r="AM157" s="36"/>
      <c r="AN157" s="36"/>
      <c r="AO157" s="31">
        <f t="shared" si="77"/>
        <v>0</v>
      </c>
      <c r="AP157" s="199">
        <f t="shared" si="78"/>
        <v>0</v>
      </c>
      <c r="AQ157" s="36"/>
      <c r="AR157" s="36"/>
      <c r="AS157" s="31">
        <f t="shared" si="79"/>
        <v>0</v>
      </c>
      <c r="AT157" s="36"/>
      <c r="AU157" s="36"/>
      <c r="AV157" s="31">
        <f t="shared" si="80"/>
        <v>0</v>
      </c>
      <c r="AW157" s="36"/>
      <c r="AX157" s="36"/>
      <c r="AY157" s="31">
        <f t="shared" si="81"/>
        <v>0</v>
      </c>
      <c r="AZ157" s="36"/>
      <c r="BA157" s="36"/>
      <c r="BB157" s="31">
        <f t="shared" si="82"/>
        <v>0</v>
      </c>
      <c r="BC157" s="36"/>
      <c r="BD157" s="36"/>
      <c r="BE157" s="31">
        <f t="shared" si="83"/>
        <v>0</v>
      </c>
      <c r="BF157" s="200">
        <f t="shared" si="84"/>
        <v>0</v>
      </c>
      <c r="BG157" s="83"/>
      <c r="BH157" s="83"/>
      <c r="BI157" s="15">
        <f t="shared" si="85"/>
        <v>0</v>
      </c>
      <c r="BJ157" s="83"/>
      <c r="BK157" s="83"/>
      <c r="BL157" s="15">
        <f t="shared" si="86"/>
        <v>0</v>
      </c>
      <c r="BM157" s="83"/>
      <c r="BN157" s="83"/>
      <c r="BO157" s="15">
        <f t="shared" si="87"/>
        <v>0</v>
      </c>
      <c r="BP157" s="83"/>
      <c r="BQ157" s="83"/>
      <c r="BR157" s="15">
        <f t="shared" si="88"/>
        <v>0</v>
      </c>
      <c r="BS157" s="83"/>
      <c r="BT157" s="83"/>
      <c r="BU157" s="15">
        <f t="shared" si="89"/>
        <v>0</v>
      </c>
      <c r="BV157" s="200">
        <f t="shared" si="90"/>
        <v>0</v>
      </c>
      <c r="BW157" s="30"/>
      <c r="BX157" s="30"/>
      <c r="BY157" s="30"/>
      <c r="BZ157" s="30"/>
      <c r="CA157" s="30"/>
      <c r="CB157" s="30"/>
      <c r="CC157" s="30"/>
      <c r="CD157" s="30"/>
      <c r="CE157" s="30"/>
      <c r="CF157" s="30"/>
      <c r="CG157" s="30"/>
      <c r="CH157" s="30"/>
      <c r="CI157" s="30"/>
      <c r="CJ157" s="30"/>
      <c r="CK157" s="30"/>
      <c r="CL157" s="30"/>
      <c r="CM157" s="30"/>
      <c r="CN157" s="30"/>
      <c r="CO157" s="30"/>
      <c r="CP157" s="30"/>
      <c r="CQ157" s="15">
        <f t="shared" si="91"/>
        <v>0</v>
      </c>
      <c r="CR157" s="200">
        <f t="shared" si="92"/>
        <v>0</v>
      </c>
      <c r="CS157" s="84"/>
      <c r="CT157" s="85" t="str">
        <f t="shared" si="93"/>
        <v/>
      </c>
      <c r="CU157" s="86" t="str">
        <f t="shared" si="66"/>
        <v/>
      </c>
      <c r="CV157" s="86" t="str">
        <f t="shared" si="94"/>
        <v/>
      </c>
      <c r="CW157" s="198">
        <f t="shared" si="95"/>
        <v>0</v>
      </c>
      <c r="CX157" s="44" t="str">
        <f>IF(ISBLANK('ÁREA MEJORA COMPETENCIAL'!S157),"",IF(CV157="","",SUM(CW157,-CV157)))</f>
        <v/>
      </c>
      <c r="CY157" s="180" t="str">
        <f>IF(ISBLANK('ÁREA MEJORA COMPETENCIAL'!S157),"",IF(CV157="","VER RESULTADOS",(CW157/CV157)))</f>
        <v/>
      </c>
      <c r="CZ157" s="71"/>
    </row>
    <row r="158" spans="1:104" s="59" customFormat="1" ht="18.75" customHeight="1" x14ac:dyDescent="0.3">
      <c r="A158" s="270"/>
      <c r="B158" s="29"/>
      <c r="C158" s="29"/>
      <c r="D158" s="28"/>
      <c r="E158" s="28"/>
      <c r="F158" s="30"/>
      <c r="G158" s="407"/>
      <c r="H158" s="408"/>
      <c r="I158" s="225"/>
      <c r="J158" s="225"/>
      <c r="K158" s="354"/>
      <c r="L158" s="355"/>
      <c r="M158" s="239"/>
      <c r="N158" s="239"/>
      <c r="O158" s="239"/>
      <c r="P158" s="239"/>
      <c r="Q158" s="239"/>
      <c r="R158" s="245"/>
      <c r="S158" s="246"/>
      <c r="T158" s="132" t="str">
        <f t="shared" si="67"/>
        <v/>
      </c>
      <c r="U158" s="132">
        <f t="shared" si="68"/>
        <v>0</v>
      </c>
      <c r="V158" s="133" t="str">
        <f t="shared" si="69"/>
        <v/>
      </c>
      <c r="W158" s="133" t="str">
        <f t="shared" si="70"/>
        <v/>
      </c>
      <c r="X158" s="132">
        <f t="shared" si="71"/>
        <v>0</v>
      </c>
      <c r="Y158" s="133" t="str">
        <f t="shared" si="72"/>
        <v/>
      </c>
      <c r="Z158" s="82"/>
      <c r="AA158" s="36"/>
      <c r="AB158" s="36"/>
      <c r="AC158" s="31">
        <f t="shared" si="73"/>
        <v>0</v>
      </c>
      <c r="AD158" s="36"/>
      <c r="AE158" s="36"/>
      <c r="AF158" s="31">
        <f t="shared" si="74"/>
        <v>0</v>
      </c>
      <c r="AG158" s="36"/>
      <c r="AH158" s="36"/>
      <c r="AI158" s="31">
        <f t="shared" si="75"/>
        <v>0</v>
      </c>
      <c r="AJ158" s="36"/>
      <c r="AK158" s="36"/>
      <c r="AL158" s="31">
        <f t="shared" si="76"/>
        <v>0</v>
      </c>
      <c r="AM158" s="36"/>
      <c r="AN158" s="36"/>
      <c r="AO158" s="31">
        <f t="shared" si="77"/>
        <v>0</v>
      </c>
      <c r="AP158" s="199">
        <f t="shared" si="78"/>
        <v>0</v>
      </c>
      <c r="AQ158" s="36"/>
      <c r="AR158" s="36"/>
      <c r="AS158" s="31">
        <f t="shared" si="79"/>
        <v>0</v>
      </c>
      <c r="AT158" s="36"/>
      <c r="AU158" s="36"/>
      <c r="AV158" s="31">
        <f t="shared" si="80"/>
        <v>0</v>
      </c>
      <c r="AW158" s="36"/>
      <c r="AX158" s="36"/>
      <c r="AY158" s="31">
        <f t="shared" si="81"/>
        <v>0</v>
      </c>
      <c r="AZ158" s="36"/>
      <c r="BA158" s="36"/>
      <c r="BB158" s="31">
        <f t="shared" si="82"/>
        <v>0</v>
      </c>
      <c r="BC158" s="36"/>
      <c r="BD158" s="36"/>
      <c r="BE158" s="31">
        <f t="shared" si="83"/>
        <v>0</v>
      </c>
      <c r="BF158" s="200">
        <f t="shared" si="84"/>
        <v>0</v>
      </c>
      <c r="BG158" s="83"/>
      <c r="BH158" s="83"/>
      <c r="BI158" s="15">
        <f t="shared" si="85"/>
        <v>0</v>
      </c>
      <c r="BJ158" s="83"/>
      <c r="BK158" s="83"/>
      <c r="BL158" s="15">
        <f t="shared" si="86"/>
        <v>0</v>
      </c>
      <c r="BM158" s="83"/>
      <c r="BN158" s="83"/>
      <c r="BO158" s="15">
        <f t="shared" si="87"/>
        <v>0</v>
      </c>
      <c r="BP158" s="83"/>
      <c r="BQ158" s="83"/>
      <c r="BR158" s="15">
        <f t="shared" si="88"/>
        <v>0</v>
      </c>
      <c r="BS158" s="83"/>
      <c r="BT158" s="83"/>
      <c r="BU158" s="15">
        <f t="shared" si="89"/>
        <v>0</v>
      </c>
      <c r="BV158" s="200">
        <f t="shared" si="90"/>
        <v>0</v>
      </c>
      <c r="BW158" s="30"/>
      <c r="BX158" s="30"/>
      <c r="BY158" s="30"/>
      <c r="BZ158" s="30"/>
      <c r="CA158" s="30"/>
      <c r="CB158" s="30"/>
      <c r="CC158" s="30"/>
      <c r="CD158" s="30"/>
      <c r="CE158" s="30"/>
      <c r="CF158" s="30"/>
      <c r="CG158" s="30"/>
      <c r="CH158" s="30"/>
      <c r="CI158" s="30"/>
      <c r="CJ158" s="30"/>
      <c r="CK158" s="30"/>
      <c r="CL158" s="30"/>
      <c r="CM158" s="30"/>
      <c r="CN158" s="30"/>
      <c r="CO158" s="30"/>
      <c r="CP158" s="30"/>
      <c r="CQ158" s="15">
        <f t="shared" si="91"/>
        <v>0</v>
      </c>
      <c r="CR158" s="200">
        <f t="shared" si="92"/>
        <v>0</v>
      </c>
      <c r="CS158" s="84"/>
      <c r="CT158" s="85" t="str">
        <f t="shared" si="93"/>
        <v/>
      </c>
      <c r="CU158" s="86" t="str">
        <f t="shared" si="66"/>
        <v/>
      </c>
      <c r="CV158" s="86" t="str">
        <f t="shared" si="94"/>
        <v/>
      </c>
      <c r="CW158" s="198">
        <f t="shared" si="95"/>
        <v>0</v>
      </c>
      <c r="CX158" s="44" t="str">
        <f>IF(ISBLANK('ÁREA MEJORA COMPETENCIAL'!S158),"",IF(CV158="","",SUM(CW158,-CV158)))</f>
        <v/>
      </c>
      <c r="CY158" s="180" t="str">
        <f>IF(ISBLANK('ÁREA MEJORA COMPETENCIAL'!S158),"",IF(CV158="","VER RESULTADOS",(CW158/CV158)))</f>
        <v/>
      </c>
      <c r="CZ158" s="71"/>
    </row>
    <row r="159" spans="1:104" s="59" customFormat="1" ht="18.75" customHeight="1" x14ac:dyDescent="0.3">
      <c r="A159" s="270"/>
      <c r="B159" s="29"/>
      <c r="C159" s="29"/>
      <c r="D159" s="28"/>
      <c r="E159" s="28"/>
      <c r="F159" s="30"/>
      <c r="G159" s="407"/>
      <c r="H159" s="408"/>
      <c r="I159" s="225"/>
      <c r="J159" s="225"/>
      <c r="K159" s="354"/>
      <c r="L159" s="355"/>
      <c r="M159" s="239"/>
      <c r="N159" s="239"/>
      <c r="O159" s="239"/>
      <c r="P159" s="239"/>
      <c r="Q159" s="239"/>
      <c r="R159" s="245"/>
      <c r="S159" s="246"/>
      <c r="T159" s="132" t="str">
        <f t="shared" si="67"/>
        <v/>
      </c>
      <c r="U159" s="132">
        <f t="shared" si="68"/>
        <v>0</v>
      </c>
      <c r="V159" s="133" t="str">
        <f t="shared" si="69"/>
        <v/>
      </c>
      <c r="W159" s="133" t="str">
        <f t="shared" si="70"/>
        <v/>
      </c>
      <c r="X159" s="132">
        <f t="shared" si="71"/>
        <v>0</v>
      </c>
      <c r="Y159" s="133" t="str">
        <f t="shared" si="72"/>
        <v/>
      </c>
      <c r="Z159" s="82"/>
      <c r="AA159" s="36"/>
      <c r="AB159" s="36"/>
      <c r="AC159" s="31">
        <f t="shared" si="73"/>
        <v>0</v>
      </c>
      <c r="AD159" s="36"/>
      <c r="AE159" s="36"/>
      <c r="AF159" s="31">
        <f t="shared" si="74"/>
        <v>0</v>
      </c>
      <c r="AG159" s="36"/>
      <c r="AH159" s="36"/>
      <c r="AI159" s="31">
        <f t="shared" si="75"/>
        <v>0</v>
      </c>
      <c r="AJ159" s="36"/>
      <c r="AK159" s="36"/>
      <c r="AL159" s="31">
        <f t="shared" si="76"/>
        <v>0</v>
      </c>
      <c r="AM159" s="36"/>
      <c r="AN159" s="36"/>
      <c r="AO159" s="31">
        <f t="shared" si="77"/>
        <v>0</v>
      </c>
      <c r="AP159" s="199">
        <f t="shared" si="78"/>
        <v>0</v>
      </c>
      <c r="AQ159" s="36"/>
      <c r="AR159" s="36"/>
      <c r="AS159" s="31">
        <f t="shared" si="79"/>
        <v>0</v>
      </c>
      <c r="AT159" s="36"/>
      <c r="AU159" s="36"/>
      <c r="AV159" s="31">
        <f t="shared" si="80"/>
        <v>0</v>
      </c>
      <c r="AW159" s="36"/>
      <c r="AX159" s="36"/>
      <c r="AY159" s="31">
        <f t="shared" si="81"/>
        <v>0</v>
      </c>
      <c r="AZ159" s="36"/>
      <c r="BA159" s="36"/>
      <c r="BB159" s="31">
        <f t="shared" si="82"/>
        <v>0</v>
      </c>
      <c r="BC159" s="36"/>
      <c r="BD159" s="36"/>
      <c r="BE159" s="31">
        <f t="shared" si="83"/>
        <v>0</v>
      </c>
      <c r="BF159" s="200">
        <f t="shared" si="84"/>
        <v>0</v>
      </c>
      <c r="BG159" s="83"/>
      <c r="BH159" s="83"/>
      <c r="BI159" s="15">
        <f t="shared" si="85"/>
        <v>0</v>
      </c>
      <c r="BJ159" s="83"/>
      <c r="BK159" s="83"/>
      <c r="BL159" s="15">
        <f t="shared" si="86"/>
        <v>0</v>
      </c>
      <c r="BM159" s="83"/>
      <c r="BN159" s="83"/>
      <c r="BO159" s="15">
        <f t="shared" si="87"/>
        <v>0</v>
      </c>
      <c r="BP159" s="83"/>
      <c r="BQ159" s="83"/>
      <c r="BR159" s="15">
        <f t="shared" si="88"/>
        <v>0</v>
      </c>
      <c r="BS159" s="83"/>
      <c r="BT159" s="83"/>
      <c r="BU159" s="15">
        <f t="shared" si="89"/>
        <v>0</v>
      </c>
      <c r="BV159" s="200">
        <f t="shared" si="90"/>
        <v>0</v>
      </c>
      <c r="BW159" s="30"/>
      <c r="BX159" s="30"/>
      <c r="BY159" s="30"/>
      <c r="BZ159" s="30"/>
      <c r="CA159" s="30"/>
      <c r="CB159" s="30"/>
      <c r="CC159" s="30"/>
      <c r="CD159" s="30"/>
      <c r="CE159" s="30"/>
      <c r="CF159" s="30"/>
      <c r="CG159" s="30"/>
      <c r="CH159" s="30"/>
      <c r="CI159" s="30"/>
      <c r="CJ159" s="30"/>
      <c r="CK159" s="30"/>
      <c r="CL159" s="30"/>
      <c r="CM159" s="30"/>
      <c r="CN159" s="30"/>
      <c r="CO159" s="30"/>
      <c r="CP159" s="30"/>
      <c r="CQ159" s="15">
        <f t="shared" si="91"/>
        <v>0</v>
      </c>
      <c r="CR159" s="200">
        <f t="shared" si="92"/>
        <v>0</v>
      </c>
      <c r="CS159" s="84"/>
      <c r="CT159" s="85" t="str">
        <f t="shared" si="93"/>
        <v/>
      </c>
      <c r="CU159" s="86" t="str">
        <f t="shared" si="66"/>
        <v/>
      </c>
      <c r="CV159" s="86" t="str">
        <f t="shared" si="94"/>
        <v/>
      </c>
      <c r="CW159" s="198">
        <f t="shared" si="95"/>
        <v>0</v>
      </c>
      <c r="CX159" s="44" t="str">
        <f>IF(ISBLANK('ÁREA MEJORA COMPETENCIAL'!S159),"",IF(CV159="","",SUM(CW159,-CV159)))</f>
        <v/>
      </c>
      <c r="CY159" s="180" t="str">
        <f>IF(ISBLANK('ÁREA MEJORA COMPETENCIAL'!S159),"",IF(CV159="","VER RESULTADOS",(CW159/CV159)))</f>
        <v/>
      </c>
      <c r="CZ159" s="71"/>
    </row>
    <row r="160" spans="1:104" s="59" customFormat="1" ht="18" customHeight="1" x14ac:dyDescent="0.3">
      <c r="A160" s="270"/>
      <c r="B160" s="29"/>
      <c r="C160" s="29"/>
      <c r="D160" s="28"/>
      <c r="E160" s="28"/>
      <c r="F160" s="30"/>
      <c r="G160" s="407"/>
      <c r="H160" s="408"/>
      <c r="I160" s="225"/>
      <c r="J160" s="225"/>
      <c r="K160" s="354"/>
      <c r="L160" s="355"/>
      <c r="M160" s="239"/>
      <c r="N160" s="239"/>
      <c r="O160" s="239"/>
      <c r="P160" s="239"/>
      <c r="Q160" s="239"/>
      <c r="R160" s="245"/>
      <c r="S160" s="246"/>
      <c r="T160" s="132" t="str">
        <f t="shared" si="67"/>
        <v/>
      </c>
      <c r="U160" s="132">
        <f t="shared" si="68"/>
        <v>0</v>
      </c>
      <c r="V160" s="133" t="str">
        <f t="shared" si="69"/>
        <v/>
      </c>
      <c r="W160" s="133" t="str">
        <f t="shared" si="70"/>
        <v/>
      </c>
      <c r="X160" s="132">
        <f t="shared" si="71"/>
        <v>0</v>
      </c>
      <c r="Y160" s="133" t="str">
        <f t="shared" si="72"/>
        <v/>
      </c>
      <c r="Z160" s="82"/>
      <c r="AA160" s="36"/>
      <c r="AB160" s="36"/>
      <c r="AC160" s="31">
        <f t="shared" si="73"/>
        <v>0</v>
      </c>
      <c r="AD160" s="36"/>
      <c r="AE160" s="36"/>
      <c r="AF160" s="31">
        <f t="shared" si="74"/>
        <v>0</v>
      </c>
      <c r="AG160" s="36"/>
      <c r="AH160" s="36"/>
      <c r="AI160" s="31">
        <f t="shared" si="75"/>
        <v>0</v>
      </c>
      <c r="AJ160" s="36"/>
      <c r="AK160" s="36"/>
      <c r="AL160" s="31">
        <f t="shared" si="76"/>
        <v>0</v>
      </c>
      <c r="AM160" s="36"/>
      <c r="AN160" s="36"/>
      <c r="AO160" s="31">
        <f t="shared" si="77"/>
        <v>0</v>
      </c>
      <c r="AP160" s="199">
        <f t="shared" si="78"/>
        <v>0</v>
      </c>
      <c r="AQ160" s="36"/>
      <c r="AR160" s="36"/>
      <c r="AS160" s="31">
        <f t="shared" si="79"/>
        <v>0</v>
      </c>
      <c r="AT160" s="36"/>
      <c r="AU160" s="36"/>
      <c r="AV160" s="31">
        <f t="shared" si="80"/>
        <v>0</v>
      </c>
      <c r="AW160" s="36"/>
      <c r="AX160" s="36"/>
      <c r="AY160" s="31">
        <f t="shared" si="81"/>
        <v>0</v>
      </c>
      <c r="AZ160" s="36"/>
      <c r="BA160" s="36"/>
      <c r="BB160" s="31">
        <f t="shared" si="82"/>
        <v>0</v>
      </c>
      <c r="BC160" s="36"/>
      <c r="BD160" s="36"/>
      <c r="BE160" s="31">
        <f t="shared" si="83"/>
        <v>0</v>
      </c>
      <c r="BF160" s="200">
        <f t="shared" si="84"/>
        <v>0</v>
      </c>
      <c r="BG160" s="83"/>
      <c r="BH160" s="83"/>
      <c r="BI160" s="15">
        <f t="shared" si="85"/>
        <v>0</v>
      </c>
      <c r="BJ160" s="83"/>
      <c r="BK160" s="83"/>
      <c r="BL160" s="15">
        <f t="shared" si="86"/>
        <v>0</v>
      </c>
      <c r="BM160" s="83"/>
      <c r="BN160" s="83"/>
      <c r="BO160" s="15">
        <f t="shared" si="87"/>
        <v>0</v>
      </c>
      <c r="BP160" s="83"/>
      <c r="BQ160" s="83"/>
      <c r="BR160" s="15">
        <f t="shared" si="88"/>
        <v>0</v>
      </c>
      <c r="BS160" s="83"/>
      <c r="BT160" s="83"/>
      <c r="BU160" s="15">
        <f t="shared" si="89"/>
        <v>0</v>
      </c>
      <c r="BV160" s="200">
        <f t="shared" si="90"/>
        <v>0</v>
      </c>
      <c r="BW160" s="30"/>
      <c r="BX160" s="30"/>
      <c r="BY160" s="30"/>
      <c r="BZ160" s="30"/>
      <c r="CA160" s="30"/>
      <c r="CB160" s="30"/>
      <c r="CC160" s="30"/>
      <c r="CD160" s="30"/>
      <c r="CE160" s="30"/>
      <c r="CF160" s="30"/>
      <c r="CG160" s="30"/>
      <c r="CH160" s="30"/>
      <c r="CI160" s="30"/>
      <c r="CJ160" s="30"/>
      <c r="CK160" s="30"/>
      <c r="CL160" s="30"/>
      <c r="CM160" s="30"/>
      <c r="CN160" s="30"/>
      <c r="CO160" s="30"/>
      <c r="CP160" s="30"/>
      <c r="CQ160" s="15">
        <f t="shared" si="91"/>
        <v>0</v>
      </c>
      <c r="CR160" s="200">
        <f t="shared" si="92"/>
        <v>0</v>
      </c>
      <c r="CS160" s="84"/>
      <c r="CT160" s="85" t="str">
        <f t="shared" si="93"/>
        <v/>
      </c>
      <c r="CU160" s="86" t="str">
        <f t="shared" si="66"/>
        <v/>
      </c>
      <c r="CV160" s="86" t="str">
        <f t="shared" si="94"/>
        <v/>
      </c>
      <c r="CW160" s="198">
        <f t="shared" si="95"/>
        <v>0</v>
      </c>
      <c r="CX160" s="44" t="str">
        <f>IF(ISBLANK('ÁREA MEJORA COMPETENCIAL'!S160),"",IF(CV160="","",SUM(CW160,-CV160)))</f>
        <v/>
      </c>
      <c r="CY160" s="180" t="str">
        <f>IF(ISBLANK('ÁREA MEJORA COMPETENCIAL'!S160),"",IF(CV160="","VER RESULTADOS",(CW160/CV160)))</f>
        <v/>
      </c>
      <c r="CZ160" s="71"/>
    </row>
    <row r="161" spans="1:104" s="59" customFormat="1" ht="18" customHeight="1" x14ac:dyDescent="0.3">
      <c r="A161" s="270"/>
      <c r="B161" s="29"/>
      <c r="C161" s="29"/>
      <c r="D161" s="28"/>
      <c r="E161" s="28"/>
      <c r="F161" s="30"/>
      <c r="G161" s="407"/>
      <c r="H161" s="408"/>
      <c r="I161" s="225"/>
      <c r="J161" s="225"/>
      <c r="K161" s="354"/>
      <c r="L161" s="355"/>
      <c r="M161" s="239"/>
      <c r="N161" s="239"/>
      <c r="O161" s="239"/>
      <c r="P161" s="239"/>
      <c r="Q161" s="239"/>
      <c r="R161" s="245"/>
      <c r="S161" s="246"/>
      <c r="T161" s="132" t="str">
        <f t="shared" si="67"/>
        <v/>
      </c>
      <c r="U161" s="132">
        <f t="shared" si="68"/>
        <v>0</v>
      </c>
      <c r="V161" s="133" t="str">
        <f t="shared" si="69"/>
        <v/>
      </c>
      <c r="W161" s="133" t="str">
        <f t="shared" si="70"/>
        <v/>
      </c>
      <c r="X161" s="132">
        <f t="shared" si="71"/>
        <v>0</v>
      </c>
      <c r="Y161" s="133" t="str">
        <f t="shared" si="72"/>
        <v/>
      </c>
      <c r="Z161" s="82"/>
      <c r="AA161" s="36"/>
      <c r="AB161" s="36"/>
      <c r="AC161" s="31">
        <f t="shared" si="73"/>
        <v>0</v>
      </c>
      <c r="AD161" s="36"/>
      <c r="AE161" s="36"/>
      <c r="AF161" s="31">
        <f t="shared" si="74"/>
        <v>0</v>
      </c>
      <c r="AG161" s="36"/>
      <c r="AH161" s="36"/>
      <c r="AI161" s="31">
        <f t="shared" si="75"/>
        <v>0</v>
      </c>
      <c r="AJ161" s="36"/>
      <c r="AK161" s="36"/>
      <c r="AL161" s="31">
        <f t="shared" si="76"/>
        <v>0</v>
      </c>
      <c r="AM161" s="36"/>
      <c r="AN161" s="36"/>
      <c r="AO161" s="31">
        <f t="shared" si="77"/>
        <v>0</v>
      </c>
      <c r="AP161" s="199">
        <f t="shared" si="78"/>
        <v>0</v>
      </c>
      <c r="AQ161" s="36"/>
      <c r="AR161" s="36"/>
      <c r="AS161" s="31">
        <f t="shared" si="79"/>
        <v>0</v>
      </c>
      <c r="AT161" s="36"/>
      <c r="AU161" s="36"/>
      <c r="AV161" s="31">
        <f t="shared" si="80"/>
        <v>0</v>
      </c>
      <c r="AW161" s="36"/>
      <c r="AX161" s="36"/>
      <c r="AY161" s="31">
        <f t="shared" si="81"/>
        <v>0</v>
      </c>
      <c r="AZ161" s="36"/>
      <c r="BA161" s="36"/>
      <c r="BB161" s="31">
        <f t="shared" si="82"/>
        <v>0</v>
      </c>
      <c r="BC161" s="36"/>
      <c r="BD161" s="36"/>
      <c r="BE161" s="31">
        <f t="shared" si="83"/>
        <v>0</v>
      </c>
      <c r="BF161" s="200">
        <f t="shared" si="84"/>
        <v>0</v>
      </c>
      <c r="BG161" s="83"/>
      <c r="BH161" s="83"/>
      <c r="BI161" s="15">
        <f t="shared" si="85"/>
        <v>0</v>
      </c>
      <c r="BJ161" s="83"/>
      <c r="BK161" s="83"/>
      <c r="BL161" s="15">
        <f t="shared" si="86"/>
        <v>0</v>
      </c>
      <c r="BM161" s="83"/>
      <c r="BN161" s="83"/>
      <c r="BO161" s="15">
        <f t="shared" si="87"/>
        <v>0</v>
      </c>
      <c r="BP161" s="83"/>
      <c r="BQ161" s="83"/>
      <c r="BR161" s="15">
        <f t="shared" si="88"/>
        <v>0</v>
      </c>
      <c r="BS161" s="83"/>
      <c r="BT161" s="83"/>
      <c r="BU161" s="15">
        <f t="shared" si="89"/>
        <v>0</v>
      </c>
      <c r="BV161" s="200">
        <f t="shared" si="90"/>
        <v>0</v>
      </c>
      <c r="BW161" s="30"/>
      <c r="BX161" s="30"/>
      <c r="BY161" s="30"/>
      <c r="BZ161" s="30"/>
      <c r="CA161" s="30"/>
      <c r="CB161" s="30"/>
      <c r="CC161" s="30"/>
      <c r="CD161" s="30"/>
      <c r="CE161" s="30"/>
      <c r="CF161" s="30"/>
      <c r="CG161" s="30"/>
      <c r="CH161" s="30"/>
      <c r="CI161" s="30"/>
      <c r="CJ161" s="30"/>
      <c r="CK161" s="30"/>
      <c r="CL161" s="30"/>
      <c r="CM161" s="30"/>
      <c r="CN161" s="30"/>
      <c r="CO161" s="30"/>
      <c r="CP161" s="30"/>
      <c r="CQ161" s="15">
        <f t="shared" si="91"/>
        <v>0</v>
      </c>
      <c r="CR161" s="200">
        <f t="shared" si="92"/>
        <v>0</v>
      </c>
      <c r="CS161" s="84"/>
      <c r="CT161" s="85" t="str">
        <f t="shared" si="93"/>
        <v/>
      </c>
      <c r="CU161" s="86" t="str">
        <f t="shared" si="66"/>
        <v/>
      </c>
      <c r="CV161" s="86" t="str">
        <f t="shared" si="94"/>
        <v/>
      </c>
      <c r="CW161" s="198">
        <f t="shared" si="95"/>
        <v>0</v>
      </c>
      <c r="CX161" s="44" t="str">
        <f>IF(ISBLANK('ÁREA MEJORA COMPETENCIAL'!S161),"",IF(CV161="","",SUM(CW161,-CV161)))</f>
        <v/>
      </c>
      <c r="CY161" s="180" t="str">
        <f>IF(ISBLANK('ÁREA MEJORA COMPETENCIAL'!S161),"",IF(CV161="","VER RESULTADOS",(CW161/CV161)))</f>
        <v/>
      </c>
      <c r="CZ161" s="71"/>
    </row>
    <row r="162" spans="1:104" s="59" customFormat="1" ht="19.2" customHeight="1" x14ac:dyDescent="0.3">
      <c r="A162" s="270"/>
      <c r="B162" s="29"/>
      <c r="C162" s="124"/>
      <c r="D162" s="28"/>
      <c r="E162" s="28"/>
      <c r="F162" s="247"/>
      <c r="G162" s="407"/>
      <c r="H162" s="408"/>
      <c r="I162" s="225"/>
      <c r="J162" s="225"/>
      <c r="K162" s="354"/>
      <c r="L162" s="355"/>
      <c r="M162" s="239"/>
      <c r="N162" s="239"/>
      <c r="O162" s="239"/>
      <c r="P162" s="239"/>
      <c r="Q162" s="239"/>
      <c r="R162" s="245"/>
      <c r="S162" s="246"/>
      <c r="T162" s="132" t="str">
        <f t="shared" si="67"/>
        <v/>
      </c>
      <c r="U162" s="132">
        <f t="shared" si="68"/>
        <v>0</v>
      </c>
      <c r="V162" s="133" t="str">
        <f t="shared" si="69"/>
        <v/>
      </c>
      <c r="W162" s="133" t="str">
        <f t="shared" si="70"/>
        <v/>
      </c>
      <c r="X162" s="132">
        <f t="shared" si="71"/>
        <v>0</v>
      </c>
      <c r="Y162" s="133" t="str">
        <f t="shared" si="72"/>
        <v/>
      </c>
      <c r="Z162" s="82"/>
      <c r="AA162" s="36"/>
      <c r="AB162" s="36"/>
      <c r="AC162" s="31">
        <f t="shared" si="73"/>
        <v>0</v>
      </c>
      <c r="AD162" s="36"/>
      <c r="AE162" s="36"/>
      <c r="AF162" s="31">
        <f t="shared" si="74"/>
        <v>0</v>
      </c>
      <c r="AG162" s="36"/>
      <c r="AH162" s="36"/>
      <c r="AI162" s="31">
        <f t="shared" si="75"/>
        <v>0</v>
      </c>
      <c r="AJ162" s="36"/>
      <c r="AK162" s="36"/>
      <c r="AL162" s="31">
        <f t="shared" si="76"/>
        <v>0</v>
      </c>
      <c r="AM162" s="36"/>
      <c r="AN162" s="36"/>
      <c r="AO162" s="31">
        <f t="shared" si="77"/>
        <v>0</v>
      </c>
      <c r="AP162" s="199">
        <f t="shared" si="78"/>
        <v>0</v>
      </c>
      <c r="AQ162" s="36"/>
      <c r="AR162" s="36"/>
      <c r="AS162" s="31">
        <f t="shared" si="79"/>
        <v>0</v>
      </c>
      <c r="AT162" s="36"/>
      <c r="AU162" s="36"/>
      <c r="AV162" s="31">
        <f t="shared" si="80"/>
        <v>0</v>
      </c>
      <c r="AW162" s="36"/>
      <c r="AX162" s="36"/>
      <c r="AY162" s="31">
        <f t="shared" si="81"/>
        <v>0</v>
      </c>
      <c r="AZ162" s="36"/>
      <c r="BA162" s="36"/>
      <c r="BB162" s="31">
        <f t="shared" si="82"/>
        <v>0</v>
      </c>
      <c r="BC162" s="36"/>
      <c r="BD162" s="36"/>
      <c r="BE162" s="31">
        <f t="shared" si="83"/>
        <v>0</v>
      </c>
      <c r="BF162" s="200">
        <f t="shared" si="84"/>
        <v>0</v>
      </c>
      <c r="BG162" s="83"/>
      <c r="BH162" s="83"/>
      <c r="BI162" s="15">
        <f t="shared" si="85"/>
        <v>0</v>
      </c>
      <c r="BJ162" s="83"/>
      <c r="BK162" s="83"/>
      <c r="BL162" s="15">
        <f t="shared" si="86"/>
        <v>0</v>
      </c>
      <c r="BM162" s="83"/>
      <c r="BN162" s="83"/>
      <c r="BO162" s="15">
        <f t="shared" si="87"/>
        <v>0</v>
      </c>
      <c r="BP162" s="83"/>
      <c r="BQ162" s="83"/>
      <c r="BR162" s="15">
        <f t="shared" si="88"/>
        <v>0</v>
      </c>
      <c r="BS162" s="83"/>
      <c r="BT162" s="83"/>
      <c r="BU162" s="15">
        <f t="shared" si="89"/>
        <v>0</v>
      </c>
      <c r="BV162" s="200">
        <f t="shared" si="90"/>
        <v>0</v>
      </c>
      <c r="BW162" s="30"/>
      <c r="BX162" s="30"/>
      <c r="BY162" s="30"/>
      <c r="BZ162" s="30"/>
      <c r="CA162" s="30"/>
      <c r="CB162" s="30"/>
      <c r="CC162" s="30"/>
      <c r="CD162" s="30"/>
      <c r="CE162" s="30"/>
      <c r="CF162" s="30"/>
      <c r="CG162" s="30"/>
      <c r="CH162" s="30"/>
      <c r="CI162" s="30"/>
      <c r="CJ162" s="30"/>
      <c r="CK162" s="30"/>
      <c r="CL162" s="30"/>
      <c r="CM162" s="30"/>
      <c r="CN162" s="30"/>
      <c r="CO162" s="30"/>
      <c r="CP162" s="30"/>
      <c r="CQ162" s="15">
        <f t="shared" si="91"/>
        <v>0</v>
      </c>
      <c r="CR162" s="200">
        <f t="shared" si="92"/>
        <v>0</v>
      </c>
      <c r="CS162" s="84"/>
      <c r="CT162" s="85" t="str">
        <f t="shared" si="93"/>
        <v/>
      </c>
      <c r="CU162" s="86" t="str">
        <f t="shared" si="66"/>
        <v/>
      </c>
      <c r="CV162" s="86" t="str">
        <f t="shared" si="94"/>
        <v/>
      </c>
      <c r="CW162" s="198">
        <f t="shared" si="95"/>
        <v>0</v>
      </c>
      <c r="CX162" s="44" t="str">
        <f>IF(ISBLANK('ÁREA MEJORA COMPETENCIAL'!S162),"",IF(CV162="","",SUM(CW162,-CV162)))</f>
        <v/>
      </c>
      <c r="CY162" s="180" t="str">
        <f>IF(ISBLANK('ÁREA MEJORA COMPETENCIAL'!S162),"",IF(CV162="","VER RESULTADOS",(CW162/CV162)))</f>
        <v/>
      </c>
      <c r="CZ162" s="71"/>
    </row>
    <row r="163" spans="1:104" s="59" customFormat="1" ht="16.2" customHeight="1" x14ac:dyDescent="0.3">
      <c r="F163" s="157"/>
      <c r="G163" s="201" t="s">
        <v>25</v>
      </c>
      <c r="H163" s="202" t="s">
        <v>26</v>
      </c>
      <c r="I163" s="125">
        <f>COUNTIFS(I10:I162,"SI",RESULTADOS!W10:W162,"SI")
 +COUNTIFS(I10:I162,"SI",RESULTADOS!W10:W162,"")</f>
        <v>0</v>
      </c>
      <c r="J163" s="125">
        <f>COUNTIFS(
J10:J162, "SI",
RESULTADOS!W10:W162, "SI"
)+COUNTIFS(J10:J162,"SI",RESULTADOS!W10:W162,"")</f>
        <v>0</v>
      </c>
      <c r="K163" s="203" t="s">
        <v>44</v>
      </c>
      <c r="L163" s="284">
        <f>COUNTIFS(
K10:K162, "IMV",
RESULTADOS!W10:W162, "SI"
)+COUNTIFS(K10:K162,"IMV",RESULTADOS!W10:W162,"")</f>
        <v>0</v>
      </c>
      <c r="M163" s="63"/>
      <c r="N163" s="63"/>
      <c r="O163" s="63"/>
      <c r="P163" s="63"/>
      <c r="Q163" s="63"/>
      <c r="R163" s="63"/>
      <c r="S163" s="63"/>
      <c r="T163" s="63"/>
      <c r="U163" s="63"/>
      <c r="V163" s="63"/>
      <c r="W163" s="63"/>
      <c r="X163" s="63"/>
      <c r="Y163" s="63"/>
      <c r="Z163" s="81"/>
      <c r="AA163" s="205">
        <f>COUNTIFS(
 AC10:AC162, "&gt;0",
 RESULTADOS!W10:W162, "SI"
)+COUNTIFS( AC10:AC162, "&gt;0",RESULTADOS!W10:W162,"")</f>
        <v>0</v>
      </c>
      <c r="AB163" s="427">
        <f>COUNTIFS(
 AC10:AC162, "&gt;="&amp;AA8,
 RESULTADOS!W10:W162, "SI")+COUNTIFS(AC10:AC162,"&gt;="&amp;AA8,RESULTADOS!W10:W162,"")</f>
        <v>0</v>
      </c>
      <c r="AC163" s="427"/>
      <c r="AD163" s="205">
        <f>COUNTIFS(
 AF10:AF162, "&gt;0",
 RESULTADOS!W10:W162, "SI"
)+COUNTIFS( AF10:AF162, "&gt;0",RESULTADOS!W10:W162,"")</f>
        <v>0</v>
      </c>
      <c r="AE163" s="427">
        <f>COUNTIFS(
 AF10:AF162, "&gt;="&amp;AD8,
 RESULTADOS!W10:W162, "SI"
)+COUNTIFS(AF10:AF162,"&gt;="&amp;AD8,RESULTADOS!W10:W162,"")</f>
        <v>0</v>
      </c>
      <c r="AF163" s="427"/>
      <c r="AG163" s="205">
        <f>COUNTIFS(
 AI10:AI162, "&gt;0",
 RESULTADOS!W10:W162, "SI"
)+COUNTIFS( AI10:AI162, "&gt;0",RESULTADOS!W10:W162,"")</f>
        <v>0</v>
      </c>
      <c r="AH163" s="427">
        <f>COUNTIFS(
 AI10:AI162, "&gt;="&amp;AG8,
 RESULTADOS!W10:W162, "SI"
)+COUNTIFS(AI10:AI162, "&gt;="&amp;AG8,RESULTADOS!W10:W162,"")</f>
        <v>0</v>
      </c>
      <c r="AI163" s="427"/>
      <c r="AJ163" s="205">
        <f>COUNTIFS(
 AL10:AL162, "&gt;0",
 RESULTADOS!W10:W162, "SI"
)+COUNTIFS( AL10:AL162, "&gt;0",RESULTADOS!W10:W162,"")</f>
        <v>0</v>
      </c>
      <c r="AK163" s="427">
        <f>COUNTIFS(
 AL10:AL162, "&gt;="&amp;AJ8,
 RESULTADOS!W10:W162, "SI"
)+COUNTIFS(AL10:AL162,"&gt;="&amp;AJ8,RESULTADOS!W10:W162,"")</f>
        <v>0</v>
      </c>
      <c r="AL163" s="427"/>
      <c r="AM163" s="205">
        <f>COUNTIFS(
 AO10:AO162, "&gt;0",
 RESULTADOS!W10:W162, "SI"
)+COUNTIFS( AO10:AO162, "&gt;0",RESULTADOS!W10:W162,"")</f>
        <v>0</v>
      </c>
      <c r="AN163" s="427">
        <f>COUNTIFS(
 AO10:AO162, "&gt;="&amp;AM8,
 RESULTADOS!W10:W162, "SI"
)+COUNTIFS(AO10:AO162, "&gt;="&amp;AM8,RESULTADOS!W10:W162,"")</f>
        <v>0</v>
      </c>
      <c r="AO163" s="427"/>
      <c r="AP163" s="324">
        <f>COUNTIFS(AP10:AP162,"&gt;0",
 RESULTADOS!W10:W162, "SI")+COUNTIFS(AP10:AP162,"SI",RESULTADOS!W10:W162,"")</f>
        <v>0</v>
      </c>
      <c r="AQ163" s="205">
        <f>COUNTIFS(
 AS10:AS162, "&gt;0",
 RESULTADOS!W10:W162, "SI"
)+COUNTIFS( AS10:AS162, "&gt;0",RESULTADOS!W10:W162,"")</f>
        <v>0</v>
      </c>
      <c r="AR163" s="427">
        <f>COUNTIFS(
 AS10:AS162, "&gt;="&amp;AQ8,
 RESULTADOS!W10:W162, "SI"
)+COUNTIFS(AS10:AS162,"&gt;="&amp;AQ8,RESULTADOS!W10:W162,"")</f>
        <v>0</v>
      </c>
      <c r="AS163" s="427"/>
      <c r="AT163" s="205">
        <f>COUNTIFS(
 AV10:AV162, "&gt;0",
 RESULTADOS!W10:W162, "SI"
)+COUNTIFS( AV10:AV162, "&gt;0",RESULTADOS!W10:W162,"")</f>
        <v>0</v>
      </c>
      <c r="AU163" s="427">
        <f>COUNTIFS(
 AV10:AV162, "&gt;="&amp;AT8,
 RESULTADOS!W10:W162, "SI"
)+COUNTIFS( AV10:AV162, "&gt;="&amp;AT8,RESULTADOS!W10:W162,"")</f>
        <v>0</v>
      </c>
      <c r="AV163" s="427"/>
      <c r="AW163" s="205">
        <f>COUNTIFS(
 AY10:AY162, "&gt;0",
 RESULTADOS!W10:W162, "SI"
)+COUNTIFS( AY10:AY162, "&gt;0",RESULTADOS!W10:W162,"")</f>
        <v>0</v>
      </c>
      <c r="AX163" s="427">
        <f>COUNTIFS(
 AY10:AY162, "&gt;="&amp;AW8,
 RESULTADOS!W10:W162, "SI"
)+COUNTIFS(AY10:AY162, "&gt;="&amp;AW8,RESULTADOS!W10:W162,"")</f>
        <v>0</v>
      </c>
      <c r="AY163" s="427"/>
      <c r="AZ163" s="205">
        <f>COUNTIFS(
 BB10:BB162, "&gt;0",
 RESULTADOS!W10:W162, "SI"
)+COUNTIFS( BB10:BB162, "&gt;0",RESULTADOS!W10:W162,"")</f>
        <v>0</v>
      </c>
      <c r="BA163" s="427">
        <f>COUNTIFS(
 BB10:BB162, "&gt;="&amp;AZ8,
 RESULTADOS!W10:W162, "SI"
)+COUNTIFS(BB10:BB162, "&gt;="&amp;AZ8,RESULTADOS!W10:W162,"")</f>
        <v>0</v>
      </c>
      <c r="BB163" s="427"/>
      <c r="BC163" s="205">
        <f>COUNTIFS(
 BE10:BE162, "&gt;0",
 RESULTADOS!W10:W162, "SI"
)+COUNTIFS( BE10:BE162, "&gt;0",RESULTADOS!W10:W162,"")</f>
        <v>0</v>
      </c>
      <c r="BD163" s="427">
        <f>COUNTIFS(
 BE10:BE162, "&gt;="&amp;BC8,
 RESULTADOS!W10:W162, "SI"
)+COUNTIFS(BE10:BE162, "&gt;="&amp;BC8,RESULTADOS!W10:W162,"")</f>
        <v>0</v>
      </c>
      <c r="BE163" s="427"/>
      <c r="BF163" s="324">
        <f>COUNTIFS(BF10:BF162,"&gt;0",
 RESULTADOS!W10:W162, "SI")+COUNTIFS(BF10:BF162,"SI",RESULTADOS!W10:W162,"")</f>
        <v>0</v>
      </c>
      <c r="BG163" s="205">
        <f>COUNTIFS(
 BI10:BI162, "&gt;0",
 RESULTADOS!W10:W162, "SI"
)+COUNTIFS( BI10:BI162, "&gt;0",RESULTADOS!W10:W162,"")</f>
        <v>0</v>
      </c>
      <c r="BH163" s="427">
        <f>COUNTIFS(BI10:BI162,"&gt;="&amp;BG8, RESULTADOS!W10:W162,"SI")+COUNTIFS(BI10:BI162,"&gt;="&amp;BG8,RESULTADOS!W10:W162,"")</f>
        <v>0</v>
      </c>
      <c r="BI163" s="427"/>
      <c r="BJ163" s="205">
        <f>COUNTIFS(
 BL10:BL162, "&gt;0",
 RESULTADOS!W10:W162, "SI"
)+COUNTIFS( BL10:BL162, "&gt;0",RESULTADOS!W10:W162,"")</f>
        <v>0</v>
      </c>
      <c r="BK163" s="427">
        <f>COUNTIFS(
 BL10:BL162, "&gt;="&amp;BJ8,
 RESULTADOS!W10:W162, "SI"
)+COUNTIFS(BL10:BL162, "&gt;="&amp;BJ8,RESULTADOS!W10:W162,"")</f>
        <v>0</v>
      </c>
      <c r="BL163" s="427"/>
      <c r="BM163" s="205">
        <f>COUNTIFS(
 BO10:BO162, "&gt;0",
 RESULTADOS!W10:W162, "SI"
)+COUNTIFS( BO10:BO162, "&gt;0",RESULTADOS!W10:W162,"")</f>
        <v>0</v>
      </c>
      <c r="BN163" s="427">
        <f>COUNTIFS(
 BO10:BO162, "&gt;="&amp;BM8,
 RESULTADOS!W10:W162, "SI"
)+COUNTIFS(BO10:BO162, "&gt;="&amp;BM8,RESULTADOS!W10:W162,"")</f>
        <v>0</v>
      </c>
      <c r="BO163" s="427"/>
      <c r="BP163" s="205">
        <f>COUNTIFS(
 BR10:BR162, "&gt;0",
 RESULTADOS!W10:W162, "SI"
)+COUNTIFS( BR10:BR162, "&gt;0",RESULTADOS!W10:W162,"")</f>
        <v>0</v>
      </c>
      <c r="BQ163" s="427">
        <f>COUNTIFS(
 BR10:BR162, "&gt;="&amp;BP8,
 RESULTADOS!W10:W162, "SI"
)+COUNTIFS(BR10:BR162,"&gt;="&amp;BP8,RESULTADOS!W10:W162,"")</f>
        <v>0</v>
      </c>
      <c r="BR163" s="427"/>
      <c r="BS163" s="205">
        <f>COUNTIFS(
 BU10:BU162, "&gt;0",
 RESULTADOS!W10:W162, "SI"
)+COUNTIFS( BU10:BU162, "&gt;0",RESULTADOS!W10:W162,"")</f>
        <v>0</v>
      </c>
      <c r="BT163" s="427">
        <f>COUNTIFS(
 BU10:BU162, "&gt;="&amp;BS8,
 RESULTADOS!W10:W162, "SI"
)+COUNTIFS(BU10:BU162,"&gt;="&amp;BS8,RESULTADOS!W10:W162,"")</f>
        <v>0</v>
      </c>
      <c r="BU163" s="427"/>
      <c r="BV163" s="326">
        <f>COUNTIFS(BV10:BV162,"&gt;0",
 RESULTADOS!W10:W162, "SI")+COUNTIFS(BV10:BV162,"SI",RESULTADOS!W10:W162,"")</f>
        <v>0</v>
      </c>
      <c r="BW163" s="327">
        <f>COUNTIFS(BW10:BW162,"&gt;=0",RESULTADOS!W10:W162,"SI")+COUNTIFS(BW10:BW162,"&gt;=0",RESULTADOS!W10:W162,"")</f>
        <v>0</v>
      </c>
      <c r="BX163" s="327">
        <f>COUNTIFS(BX10:BX162,"SI",RESULTADOS!W10:W162,"SI")+COUNTIFS(BX10:BX162,"SI",RESULTADOS!W10:W162,"")</f>
        <v>0</v>
      </c>
      <c r="BY163" s="327">
        <f>COUNTIFS(BY10:BY162,"&gt;=0",RESULTADOS!W10:W162,"SI")+COUNTIFS(BY10:BY162,"&gt;=0",RESULTADOS!W10:W162,"")</f>
        <v>0</v>
      </c>
      <c r="BZ163" s="327">
        <f>COUNTIFS(BZ10:BZ162,"SI",RESULTADOS!W10:W162,"SI")+COUNTIFS(BY10:BY162,"SI",RESULTADOS!W10:W162,"")</f>
        <v>0</v>
      </c>
      <c r="CA163" s="327">
        <f>COUNTIFS(CA10:CA162,"&gt;=0",RESULTADOS!W10:W162,"SI")+COUNTIFS(CA10:CA162,"&gt;=0",RESULTADOS!W10:W162,"")</f>
        <v>0</v>
      </c>
      <c r="CB163" s="327">
        <f>COUNTIFS(CB10:CB162,"SI",RESULTADOS!W10:W162,"SI")+COUNTIFS(CB10:CB162,"SI",RESULTADOS!W10:W162,"")</f>
        <v>0</v>
      </c>
      <c r="CC163" s="327">
        <f>COUNTIFS(CC10:CC162,"&gt;=0",RESULTADOS!W10:W162,"SI")+COUNTIFS(CC10:CC162,"&gt;=0",RESULTADOS!W10:W162,"")</f>
        <v>0</v>
      </c>
      <c r="CD163" s="327">
        <f>COUNTIFS(CD10:CD162,"SI",RESULTADOS!W10:W162,"SI")+COUNTIFS(CD10:CD162,"SI",RESULTADOS!W10:W162,"")</f>
        <v>0</v>
      </c>
      <c r="CE163" s="327">
        <f>COUNTIFS(CE10:CE162,"&gt;=0",RESULTADOS!W10:W162,"SI")+COUNTIFS(CE10:CE162,"&gt;=0",RESULTADOS!W10:W162,"")</f>
        <v>0</v>
      </c>
      <c r="CF163" s="327">
        <f>COUNTIFS(CF10:CF162,"SI",RESULTADOS!W10:W162,"SI")+COUNTIFS(CF10:CF162,"SI",RESULTADOS!W10:W162,"")</f>
        <v>0</v>
      </c>
      <c r="CG163" s="327">
        <f>COUNTIFS(CG10:CG162,"&gt;=0",RESULTADOS!W10:W162,"SI")+COUNTIFS(CG10:CG162,"&gt;=0",RESULTADOS!W10:W162,"")</f>
        <v>0</v>
      </c>
      <c r="CH163" s="327">
        <f>COUNTIFS(CH10:CH162,"SI",RESULTADOS!W10:W162,"SI")+COUNTIFS(CH10:CH162,"SI",RESULTADOS!W10:W162,"")</f>
        <v>0</v>
      </c>
      <c r="CI163" s="327">
        <f>COUNTIFS(CI10:CI162,"&gt;=0",RESULTADOS!W10:W162,"SI")+COUNTIFS(CI10:CI162,"&gt;=0",RESULTADOS!W10:W162,"")</f>
        <v>0</v>
      </c>
      <c r="CJ163" s="327">
        <f>COUNTIFS(CJ10:CJ162,"SI",RESULTADOS!W10:W162,"SI")+COUNTIFS(CJ10:CJ162,"SI",RESULTADOS!W10:W162,"")</f>
        <v>0</v>
      </c>
      <c r="CK163" s="327">
        <f>COUNTIFS(CK10:CK162,"&gt;=0",RESULTADOS!W10:W162,"SI")+COUNTIFS(CK10:CK162,"&gt;=0",RESULTADOS!W10:W162,"")</f>
        <v>0</v>
      </c>
      <c r="CL163" s="327">
        <f>COUNTIFS(CL10:CL162,"SI",RESULTADOS!W10:W162,"SI")+COUNTIFS(CL10:CL162,"SI",RESULTADOS!W10:W162,"")</f>
        <v>0</v>
      </c>
      <c r="CM163" s="327">
        <f>COUNTIFS(CM10:CM162,"&gt;=0",RESULTADOS!W10:W162,"SI")+COUNTIFS(CM10:CM162,"&gt;=0",RESULTADOS!W10:W162,"")</f>
        <v>0</v>
      </c>
      <c r="CN163" s="327">
        <f>COUNTIFS(CN10:CN162,"SI",RESULTADOS!W10:W162,"SI")+COUNTIFS(CN10:CN162,"SI",RESULTADOS!W10:W162,"")</f>
        <v>0</v>
      </c>
      <c r="CO163" s="327">
        <f>COUNTIFS(CO10:CO162,"&gt;=0",RESULTADOS!W10:W162,"SI")+COUNTIFS(CO10:CO162,"&gt;=0",RESULTADOS!W10:W162,"")</f>
        <v>0</v>
      </c>
      <c r="CP163" s="327">
        <f>COUNTIFS(CP10:CP162,"SI",RESULTADOS!W10:W162,"SI")+COUNTIFS(CP10:CP162,"SI",RESULTADOS!W10:W162,"")</f>
        <v>0</v>
      </c>
      <c r="CQ163" s="49"/>
      <c r="CR163" s="324">
        <f>COUNTIFS(CR10:CR162,"&gt;0",
 RESULTADOS!W10:W162, "SI")+COUNTIFS(CR10:CR162,"&gt;0",RESULTADOS!W10:W162,"")</f>
        <v>0</v>
      </c>
      <c r="CS163" s="117"/>
      <c r="CT163" s="417">
        <f>COUNTIFS(CW10:CW162,"&gt;0",RESULTADOS!W10:W162, "SI")+COUNTIFS(CW10:CW162,"&gt;0",RESULTADOS!W10:W162,"")</f>
        <v>0</v>
      </c>
      <c r="CU163" s="418"/>
      <c r="CV163" s="418"/>
      <c r="CW163" s="418"/>
      <c r="CX163" s="418"/>
      <c r="CY163" s="419"/>
      <c r="CZ163" s="71"/>
    </row>
    <row r="164" spans="1:104" s="59" customFormat="1" ht="14.4" customHeight="1" x14ac:dyDescent="0.3">
      <c r="A164" s="57"/>
      <c r="F164" s="158"/>
      <c r="G164" s="288">
        <f>COUNTIFS(G10:G162,"DE CONTINUIDAD",RESULTADOS!W10:W162,"SI")+COUNTIFS(G10:G162,"DE CONTINUIDAD",RESULTADOS!W10:W162,"")</f>
        <v>0</v>
      </c>
      <c r="H164" s="154">
        <f>COUNTIFS(G10:G162,"NUEVA INCORPORACIÓN",RESULTADOS!W10:W162,"SI")+COUNTIFS(G10:G162,"NUEVA INCORPORACIÓN",RESULTADOS!W10:W162,"")</f>
        <v>0</v>
      </c>
      <c r="I164" s="73" t="str">
        <f>IF(ISERROR(I163/D171),"0%",I163/D171)</f>
        <v>0%</v>
      </c>
      <c r="J164" s="80" t="str">
        <f>IF(ISERROR(J163/D171),"0%",J163/D171)</f>
        <v>0%</v>
      </c>
      <c r="K164" s="204" t="s">
        <v>49</v>
      </c>
      <c r="L164" s="284">
        <f>COUNTIFS(
K10:K162, "APIS",
RESULTADOS!W10:W162, "SI"
)+COUNTIFS(K10:K162,"APIS",RESULTADOS!W10:W162,"")</f>
        <v>0</v>
      </c>
      <c r="M164" s="55"/>
      <c r="N164" s="55"/>
      <c r="O164" s="55"/>
      <c r="P164" s="55"/>
      <c r="Q164" s="55"/>
      <c r="R164" s="55"/>
      <c r="S164" s="55"/>
      <c r="T164" s="55"/>
      <c r="U164" s="55"/>
      <c r="V164" s="55"/>
      <c r="W164" s="55"/>
      <c r="X164" s="55"/>
      <c r="Y164" s="55"/>
      <c r="Z164" s="55"/>
      <c r="AA164" s="323" t="str">
        <f>IF(ISERROR(AA163/D171),"0%",AA163/D171)</f>
        <v>0%</v>
      </c>
      <c r="AB164" s="428" t="str">
        <f>IF(ISERROR(AB163/D171),"0%",AB163/D171)</f>
        <v>0%</v>
      </c>
      <c r="AC164" s="428"/>
      <c r="AD164" s="323" t="str">
        <f>IF(ISERROR(AD163/D171),"0%",AD163/D171)</f>
        <v>0%</v>
      </c>
      <c r="AE164" s="428" t="str">
        <f>IF(ISERROR(AE163/D171),"0%",AE163/D171)</f>
        <v>0%</v>
      </c>
      <c r="AF164" s="428"/>
      <c r="AG164" s="323" t="str">
        <f>IF(ISERROR(AG163/D171),"0%",AG163/D171)</f>
        <v>0%</v>
      </c>
      <c r="AH164" s="428" t="str">
        <f>IF(ISERROR(AH163/D171),"0%",AH163/D171)</f>
        <v>0%</v>
      </c>
      <c r="AI164" s="428"/>
      <c r="AJ164" s="323" t="str">
        <f>IF(ISERROR(AJ163/D171),"0%",AJ163/D171)</f>
        <v>0%</v>
      </c>
      <c r="AK164" s="428" t="str">
        <f>IF(ISERROR(AK163/D171),"0%",AK163/D171)</f>
        <v>0%</v>
      </c>
      <c r="AL164" s="428"/>
      <c r="AM164" s="323" t="str">
        <f>IF(ISERROR(AM163/D171),"0%",AM163/D171)</f>
        <v>0%</v>
      </c>
      <c r="AN164" s="428" t="str">
        <f>IF(ISERROR(AN163/D171),"0%",AN163/D171)</f>
        <v>0%</v>
      </c>
      <c r="AO164" s="428"/>
      <c r="AP164" s="325" t="str">
        <f>IF(ISERROR(AP163/D171),"0%",AP163/D171)</f>
        <v>0%</v>
      </c>
      <c r="AQ164" s="323" t="str">
        <f>IF(ISERROR(AQ163/D171),"0%",AQ163/D171)</f>
        <v>0%</v>
      </c>
      <c r="AR164" s="428" t="str">
        <f>IF(ISERROR(AR163/D171),"0%",AR163/D171)</f>
        <v>0%</v>
      </c>
      <c r="AS164" s="428"/>
      <c r="AT164" s="323" t="str">
        <f>IF(ISERROR(AT163/D171),"0%",AT163/D171)</f>
        <v>0%</v>
      </c>
      <c r="AU164" s="428" t="str">
        <f>IF(ISERROR(AU163/D171),"0%",AU163/D171)</f>
        <v>0%</v>
      </c>
      <c r="AV164" s="428"/>
      <c r="AW164" s="323" t="str">
        <f>IF(ISERROR(AW163/D171),"0%",AW163/D171)</f>
        <v>0%</v>
      </c>
      <c r="AX164" s="428" t="str">
        <f>IF(ISERROR(AX163/D171),"0%",AX163/D171)</f>
        <v>0%</v>
      </c>
      <c r="AY164" s="428"/>
      <c r="AZ164" s="323" t="str">
        <f>IF(ISERROR(AZ163/D171),"0%",AZ163/D171)</f>
        <v>0%</v>
      </c>
      <c r="BA164" s="428" t="str">
        <f>IF(ISERROR(BA163/D171),"0%",BA163/D171)</f>
        <v>0%</v>
      </c>
      <c r="BB164" s="428"/>
      <c r="BC164" s="323" t="str">
        <f>IF(ISERROR(BC163/D171),"0%",BC163/D171)</f>
        <v>0%</v>
      </c>
      <c r="BD164" s="428" t="str">
        <f>IF(ISERROR(BD163/D171),"0%",BD163/D171)</f>
        <v>0%</v>
      </c>
      <c r="BE164" s="428"/>
      <c r="BF164" s="325" t="str">
        <f>IF(ISERROR(BF163/D171),"0%",BF163/D171)</f>
        <v>0%</v>
      </c>
      <c r="BG164" s="323" t="str">
        <f>IF(ISERROR(BG163/D171),"0%",BG163/D171)</f>
        <v>0%</v>
      </c>
      <c r="BH164" s="428" t="str">
        <f>IF(ISERROR(BH163/D171),"0%",BH163/D171)</f>
        <v>0%</v>
      </c>
      <c r="BI164" s="428"/>
      <c r="BJ164" s="323" t="str">
        <f>IF(ISERROR(BJ163/D171),"0%",BJ163/D171)</f>
        <v>0%</v>
      </c>
      <c r="BK164" s="428" t="str">
        <f>IF(ISERROR(BK163/D171),"0%",BK163/D171)</f>
        <v>0%</v>
      </c>
      <c r="BL164" s="428"/>
      <c r="BM164" s="323" t="str">
        <f>IF(ISERROR(BM163/D171),"0%",BM163/D171)</f>
        <v>0%</v>
      </c>
      <c r="BN164" s="428" t="str">
        <f>IF(ISERROR(BN163/D171),"0%",BN163/D171)</f>
        <v>0%</v>
      </c>
      <c r="BO164" s="428"/>
      <c r="BP164" s="323" t="str">
        <f>IF(ISERROR(BP163/D171),"0%",BP163/D171)</f>
        <v>0%</v>
      </c>
      <c r="BQ164" s="428" t="str">
        <f>IF(ISERROR(BQ163/D171),"0%",BQ163/D171)</f>
        <v>0%</v>
      </c>
      <c r="BR164" s="428"/>
      <c r="BS164" s="323" t="str">
        <f>IF(ISERROR(BS163/D171),"0%",BS163/D171)</f>
        <v>0%</v>
      </c>
      <c r="BT164" s="428" t="str">
        <f>IF(ISERROR(BT163/D171),"0%",BT163/D171)</f>
        <v>0%</v>
      </c>
      <c r="BU164" s="428"/>
      <c r="BV164" s="325" t="str">
        <f>IF(ISERROR(BV163/$D$171),"0%",BV163/$D$171)</f>
        <v>0%</v>
      </c>
      <c r="BW164" s="325" t="str">
        <f>IF(ISERROR(BW163/$D$171),"0%",BW163/$D$171)</f>
        <v>0%</v>
      </c>
      <c r="BX164" s="325" t="str">
        <f>IF(ISERROR(BX163/BW163),"0%",BX163/BW163)</f>
        <v>0%</v>
      </c>
      <c r="BY164" s="325" t="str">
        <f>IF(ISERROR(BY163/$D$171),"0%",BY163/$D$171)</f>
        <v>0%</v>
      </c>
      <c r="BZ164" s="325" t="str">
        <f>IF(ISERROR(BZ163/BY163),"0%",BZ163/BY163)</f>
        <v>0%</v>
      </c>
      <c r="CA164" s="325" t="str">
        <f>IF(ISERROR(CA163/$D$171),"0%",CA163/$D$171)</f>
        <v>0%</v>
      </c>
      <c r="CB164" s="325" t="str">
        <f>IF(ISERROR(CB163/CA163),"0%",CB163/CA163)</f>
        <v>0%</v>
      </c>
      <c r="CC164" s="325" t="str">
        <f>IF(ISERROR(CC163/$D$171),"0%",CC163/$D$171)</f>
        <v>0%</v>
      </c>
      <c r="CD164" s="325" t="str">
        <f>IF(ISERROR(CD163/CC163),"0%",CD163/CC163)</f>
        <v>0%</v>
      </c>
      <c r="CE164" s="325" t="str">
        <f>IF(ISERROR(CE163/$D$171),"0%",CE163/$D$171)</f>
        <v>0%</v>
      </c>
      <c r="CF164" s="325" t="str">
        <f>IF(ISERROR(CF163/CE163),"0%",CF163/CE163)</f>
        <v>0%</v>
      </c>
      <c r="CG164" s="325" t="str">
        <f>IF(ISERROR(CG163/$D$171),"0%",CG163/$D$171)</f>
        <v>0%</v>
      </c>
      <c r="CH164" s="325" t="str">
        <f>IF(ISERROR(CH163/CG163),"0%",CH163/CG163)</f>
        <v>0%</v>
      </c>
      <c r="CI164" s="325" t="str">
        <f>IF(ISERROR(CI163/$D$171),"0%",CI163/$D$171)</f>
        <v>0%</v>
      </c>
      <c r="CJ164" s="325" t="str">
        <f>IF(ISERROR(CJ163/CI163),"0%",CJ163/CI163)</f>
        <v>0%</v>
      </c>
      <c r="CK164" s="325" t="str">
        <f>IF(ISERROR(CK163/$D$171),"0%",CK163/$D$171)</f>
        <v>0%</v>
      </c>
      <c r="CL164" s="325" t="str">
        <f>IF(ISERROR(CL163/CK163),"0%",CL163/CK163)</f>
        <v>0%</v>
      </c>
      <c r="CM164" s="325" t="str">
        <f>IF(ISERROR(CM163/$D$171),"0%",CM163/$D$171)</f>
        <v>0%</v>
      </c>
      <c r="CN164" s="325" t="str">
        <f>IF(ISERROR(CN163/CM163),"0%",CN163/CM163)</f>
        <v>0%</v>
      </c>
      <c r="CO164" s="325" t="str">
        <f>IF(ISERROR(CO163/$D$171),"0%",CO163/$D$171)</f>
        <v>0%</v>
      </c>
      <c r="CP164" s="325" t="str">
        <f>IF(ISERROR(CP163/CO163),"0%",CP163/CO163)</f>
        <v>0%</v>
      </c>
      <c r="CQ164" s="325" t="str">
        <f>IF(ISERROR(CQ163/#REF!),"0%",CQ163/#REF!)</f>
        <v>0%</v>
      </c>
      <c r="CR164" s="325" t="str">
        <f>IF(ISERROR(CR163/$D$171),"0%",CR163/$D$171)</f>
        <v>0%</v>
      </c>
      <c r="CS164" s="79"/>
      <c r="CT164" s="155"/>
      <c r="CU164" s="156"/>
      <c r="CV164" s="410" t="str">
        <f>IF(ISERROR(CT163/D171),"0%",CT163/D171)</f>
        <v>0%</v>
      </c>
      <c r="CW164" s="410"/>
      <c r="CX164" s="410"/>
      <c r="CY164" s="411"/>
      <c r="CZ164" s="72"/>
    </row>
    <row r="165" spans="1:104" s="59" customFormat="1" ht="15.6" customHeight="1" x14ac:dyDescent="0.3">
      <c r="F165" s="282"/>
      <c r="G165" s="127" t="str">
        <f>IF(ISERROR(G164/D171),"0%",G164/D171)</f>
        <v>0%</v>
      </c>
      <c r="H165" s="127" t="str">
        <f>IF(ISERROR(H164/D171),"0%",H164/D171)</f>
        <v>0%</v>
      </c>
      <c r="K165" s="204" t="s">
        <v>43</v>
      </c>
      <c r="L165" s="284">
        <f>COUNTIFS(
K10:K162, "OTRAS",
RESULTADOS!W10:W162, "SI"
)+COUNTIFS(K10:K162,"OTRAS",RESULTADOS!W10:W162,"")</f>
        <v>0</v>
      </c>
      <c r="M165" s="55"/>
      <c r="N165" s="55"/>
      <c r="O165" s="55"/>
      <c r="P165" s="55"/>
      <c r="Q165" s="55"/>
      <c r="R165" s="55"/>
      <c r="S165" s="55"/>
      <c r="T165" s="55"/>
      <c r="U165" s="55"/>
      <c r="V165" s="55"/>
      <c r="W165" s="55"/>
      <c r="X165" s="55"/>
      <c r="Y165" s="55"/>
      <c r="Z165" s="55"/>
      <c r="AA165" s="55"/>
      <c r="AB165" s="55"/>
    </row>
    <row r="166" spans="1:104" s="59" customFormat="1" ht="36" x14ac:dyDescent="0.3">
      <c r="B166" s="55"/>
      <c r="C166" s="280" t="s">
        <v>98</v>
      </c>
      <c r="D166" s="281" t="s">
        <v>114</v>
      </c>
      <c r="F166" s="282"/>
      <c r="I166" s="81"/>
      <c r="J166" s="81"/>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8"/>
      <c r="CF166" s="58"/>
      <c r="CG166" s="58"/>
      <c r="CH166" s="58"/>
      <c r="CI166" s="58"/>
      <c r="CJ166" s="58"/>
      <c r="CK166" s="58"/>
      <c r="CL166" s="58"/>
      <c r="CM166" s="58"/>
      <c r="CN166" s="58"/>
      <c r="CO166" s="58"/>
      <c r="CP166" s="58"/>
      <c r="CQ166" s="67"/>
      <c r="CR166" s="55"/>
      <c r="CS166" s="63"/>
      <c r="CT166" s="63"/>
      <c r="CU166" s="63"/>
      <c r="CV166" s="63"/>
      <c r="CW166" s="63"/>
      <c r="CX166" s="63"/>
      <c r="CY166" s="63"/>
    </row>
    <row r="167" spans="1:104" s="59" customFormat="1" ht="14.4" customHeight="1" x14ac:dyDescent="0.3">
      <c r="B167" s="422" t="s">
        <v>119</v>
      </c>
      <c r="C167" s="233">
        <f>COUNTIF(E10:E162, "MUJER")</f>
        <v>0</v>
      </c>
      <c r="D167" s="285">
        <f>COUNTIFS(E10:E162, "MUJER", RESULTADOS!W10:W162, "&lt;&gt;NO")</f>
        <v>0</v>
      </c>
      <c r="F167" s="282"/>
      <c r="G167" s="1"/>
      <c r="H167" s="1"/>
      <c r="I167" s="1"/>
      <c r="J167" s="1"/>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8"/>
      <c r="CF167" s="58"/>
      <c r="CG167" s="58"/>
      <c r="CH167" s="58"/>
      <c r="CI167" s="58"/>
      <c r="CJ167" s="58"/>
      <c r="CK167" s="58"/>
      <c r="CL167" s="58"/>
      <c r="CM167" s="58"/>
      <c r="CN167" s="58"/>
      <c r="CO167" s="58"/>
      <c r="CP167" s="58"/>
      <c r="CQ167" s="58"/>
      <c r="CR167" s="55"/>
      <c r="CS167" s="55"/>
      <c r="CT167" s="55"/>
      <c r="CU167" s="55"/>
      <c r="CV167" s="55"/>
      <c r="CW167" s="55"/>
      <c r="CX167" s="55"/>
      <c r="CY167" s="55"/>
    </row>
    <row r="168" spans="1:104" ht="16.8" customHeight="1" x14ac:dyDescent="0.3">
      <c r="B168" s="423"/>
      <c r="C168" s="234" t="str">
        <f>IF(ISERROR(C167/C171),"0%",C167/C171)</f>
        <v>0%</v>
      </c>
      <c r="D168" s="286" t="str">
        <f>IF(ISERROR(D167/D171),"0%",D167/D171)</f>
        <v>0%</v>
      </c>
      <c r="E168" s="59"/>
      <c r="F168" s="282"/>
      <c r="CA168" s="68"/>
      <c r="CB168" s="68"/>
      <c r="CC168" s="68"/>
      <c r="CD168" s="68"/>
      <c r="CE168" s="69"/>
      <c r="CF168" s="69"/>
      <c r="CG168" s="69"/>
      <c r="CH168" s="69"/>
      <c r="CI168" s="69"/>
      <c r="CJ168" s="69"/>
      <c r="CK168" s="69"/>
      <c r="CL168" s="69"/>
      <c r="CM168" s="69"/>
      <c r="CN168" s="69"/>
      <c r="CO168" s="69"/>
      <c r="CP168" s="69"/>
      <c r="CQ168" s="69"/>
      <c r="CR168" s="68"/>
    </row>
    <row r="169" spans="1:104" ht="21" x14ac:dyDescent="0.3">
      <c r="B169" s="422" t="s">
        <v>120</v>
      </c>
      <c r="C169" s="233">
        <f>COUNTIF(E10:E162, "HOMBRE")</f>
        <v>0</v>
      </c>
      <c r="D169" s="285">
        <f>COUNTIFS(E10:E162, "HOMBRE", RESULTADOS!W10:W162, "&lt;&gt;NO")</f>
        <v>0</v>
      </c>
      <c r="E169" s="59"/>
      <c r="F169" s="282"/>
    </row>
    <row r="170" spans="1:104" ht="21" x14ac:dyDescent="0.3">
      <c r="B170" s="423"/>
      <c r="C170" s="234" t="str">
        <f>IF(ISERROR(C169/C171),"0%",C169/C171)</f>
        <v>0%</v>
      </c>
      <c r="D170" s="286" t="str">
        <f>IF(ISERROR(D169/D171),"0%",D169/D171)</f>
        <v>0%</v>
      </c>
      <c r="E170" s="59"/>
      <c r="F170" s="282"/>
    </row>
    <row r="171" spans="1:104" ht="15.6" customHeight="1" x14ac:dyDescent="0.3">
      <c r="B171" s="206" t="s">
        <v>121</v>
      </c>
      <c r="C171" s="289">
        <f>COUNTA($C$10:$C$162)</f>
        <v>0</v>
      </c>
      <c r="D171" s="279">
        <f>C171-RESULTADOS!U163</f>
        <v>0</v>
      </c>
      <c r="E171" s="59"/>
      <c r="F171" s="282"/>
    </row>
    <row r="172" spans="1:104" ht="21" x14ac:dyDescent="0.3">
      <c r="E172" s="59"/>
      <c r="F172" s="282"/>
    </row>
    <row r="173" spans="1:104" ht="21.6" customHeight="1" x14ac:dyDescent="0.3"/>
    <row r="174" spans="1:104" ht="14.4" customHeight="1" x14ac:dyDescent="0.3"/>
    <row r="175" spans="1:104" x14ac:dyDescent="0.3">
      <c r="B175"/>
      <c r="C175"/>
      <c r="D175"/>
    </row>
    <row r="176" spans="1:104" x14ac:dyDescent="0.3">
      <c r="B176"/>
      <c r="C176"/>
      <c r="D176"/>
    </row>
    <row r="177" spans="2:4" x14ac:dyDescent="0.3">
      <c r="B177"/>
      <c r="C177"/>
      <c r="D177"/>
    </row>
    <row r="178" spans="2:4" x14ac:dyDescent="0.3">
      <c r="B178"/>
      <c r="C178"/>
      <c r="D178"/>
    </row>
    <row r="179" spans="2:4" x14ac:dyDescent="0.3">
      <c r="B179"/>
      <c r="C179"/>
      <c r="D179"/>
    </row>
    <row r="180" spans="2:4" x14ac:dyDescent="0.3">
      <c r="B180"/>
      <c r="C180"/>
      <c r="D180"/>
    </row>
    <row r="181" spans="2:4" x14ac:dyDescent="0.3">
      <c r="B181"/>
      <c r="C181"/>
      <c r="D181"/>
    </row>
    <row r="182" spans="2:4" x14ac:dyDescent="0.3">
      <c r="B182"/>
      <c r="C182"/>
      <c r="D182"/>
    </row>
    <row r="183" spans="2:4" x14ac:dyDescent="0.3">
      <c r="B183"/>
      <c r="C183"/>
      <c r="D183"/>
    </row>
    <row r="184" spans="2:4" x14ac:dyDescent="0.3">
      <c r="B184"/>
      <c r="C184"/>
      <c r="D184"/>
    </row>
    <row r="185" spans="2:4" x14ac:dyDescent="0.3">
      <c r="B185"/>
      <c r="C185"/>
      <c r="D185"/>
    </row>
    <row r="186" spans="2:4" x14ac:dyDescent="0.3">
      <c r="B186"/>
      <c r="C186"/>
      <c r="D186"/>
    </row>
    <row r="187" spans="2:4" x14ac:dyDescent="0.3">
      <c r="B187"/>
      <c r="C187"/>
      <c r="D187"/>
    </row>
  </sheetData>
  <sheetProtection algorithmName="SHA-512" hashValue="7Hao3LHbuA5gLlZxDGW3uTuDQ4+oDvq8b/7Qwof0ug0BZmmh/iWLfq3MQDFwNjL5w6D2rjdKPHwWjZDTToDgDA==" saltValue="DTXVrkEmuIXE7trPFGspHQ==" spinCount="100000" sheet="1" objects="1" scenarios="1" selectLockedCells="1" sort="0" autoFilter="0" pivotTables="0"/>
  <protectedRanges>
    <protectedRange sqref="F10:F162" name="DATOS_MUNICIPIO"/>
    <protectedRange sqref="BZ1:CB1 CD1:CG1" name="Rango2_5_1"/>
    <protectedRange sqref="BZ2:CC2 CE2:CF2" name="Rango2_5"/>
    <protectedRange sqref="B1:B3 I6:L6 G1 K2:L4 I2:I3 E4:G4 B4:C6 E2:E3 D5:M5 D6:F6 D1:E1 I1:L1" name="Rango2_8_2"/>
    <protectedRange sqref="V10:W162" name="Rango2_2_1"/>
    <protectedRange sqref="CR7 CR163 CC5 CC7 CG7 CV7 BW7 BY7 BW9 BX8:BX9 CA7 BY9 BZ8:BZ9 CB8:CB9 CA9 CE7 CC9 CD8:CD9 CF8:CF9 CE9:CE20 CO7 CG9:CG20 CH8:CH9 CP8:CP9 CO9:CO20 CR9 CS6:CS8 CW6:CY7 CT6 CU6:CU7 BW5:CB6 CD5:CR6 CQ7:CQ8 CQ10:CQ163 CI7 CJ8:CJ9 CI9 CK7 CL8:CL9 CK9 CM7 CN8:CN9 CM9 CW8:CW164 CS163:CV164 BW163:CP163 BW166:CY65591 CE32:CE145 CG32:CG145 CO32:CO145 CE161:CE162 CG160:CG162 CO160:CO162" name="Rango2_1"/>
    <protectedRange sqref="V9:W9 T10:U162" name="Rango2_2"/>
    <protectedRange sqref="D9:E9 H9 G10:H162" name="Rango1"/>
    <protectedRange sqref="M6:BV6 C8 C46:C162 F9:H85 AA5:BV5 Z8 AH8:AI8 AJ7 AK8:AL8 AM7 AN8:AO8 AP7:AQ7 AR8:AS8 AT7 AU8:AV8 AW7 AX8:AY8 AZ7 BA8:BB8 BC7 BD8:BE8 BF7:BG7 BH8:BI8 BJ7 BK8:BL8 BM7 BN8:BO8 BP7 BQ8:BR8 BS7 BV7 BT8:BU8 C166 AF7:AG7 AC7:AD7 AB8 AE8 AA9:AY162 AZ9:BV9 G167:H168 G165:H165 L168 M166:BV168 C168 AZ10:BE162 CZ6:CZ164 F8:I8 B167 J9:K85 I10:I85 B10:C10 J172:K173 D8:E10 F86:K162 M8:S162 C12:C41 B12:B162 D12:E162 B11:E11 CZ166:CZ65591 DA6:HU65591 L169:BV65591 J166:J167 I166:I168 B175:K65591 F174:K174 C170 B169 E173:F173 G169:I173 D167:D170 F165:F172 F163:Z163 K165:AB165 AB163 B7:AA7 AA163:AA164 BT164 BT163 I164:Z164 AD163:AE164 AB164 AG163:AH164 AJ163:AK164 AM163:AN164 AP163:AR164 AT163:AU164 AW163:AX164 AZ163:BA164 BC163:BD164 BF163:BH164 BJ163:BK164 BM163:BN164 BP163:BQ164 BS163:BS164 BV163 BV164:CR164" name="Rango2"/>
  </protectedRanges>
  <autoFilter ref="B9:Y171">
    <filterColumn colId="5" showButton="0"/>
    <filterColumn colId="9" showButton="0"/>
  </autoFilter>
  <dataConsolidate/>
  <mergeCells count="406">
    <mergeCell ref="BT163:BU163"/>
    <mergeCell ref="BT164:BU164"/>
    <mergeCell ref="BQ163:BR163"/>
    <mergeCell ref="BQ164:BR164"/>
    <mergeCell ref="BN163:BO163"/>
    <mergeCell ref="BN164:BO164"/>
    <mergeCell ref="BK163:BL163"/>
    <mergeCell ref="BK164:BL164"/>
    <mergeCell ref="BH163:BI163"/>
    <mergeCell ref="BH164:BI164"/>
    <mergeCell ref="BD163:BE163"/>
    <mergeCell ref="BD164:BE164"/>
    <mergeCell ref="BA163:BB163"/>
    <mergeCell ref="BA164:BB164"/>
    <mergeCell ref="AX163:AY163"/>
    <mergeCell ref="AX164:AY164"/>
    <mergeCell ref="AU163:AV163"/>
    <mergeCell ref="AU164:AV164"/>
    <mergeCell ref="AR163:AS163"/>
    <mergeCell ref="AR164:AS164"/>
    <mergeCell ref="AB163:AC163"/>
    <mergeCell ref="AB164:AC164"/>
    <mergeCell ref="AE163:AF163"/>
    <mergeCell ref="AE164:AF164"/>
    <mergeCell ref="AH163:AI163"/>
    <mergeCell ref="AH164:AI164"/>
    <mergeCell ref="AK163:AL163"/>
    <mergeCell ref="AK164:AL164"/>
    <mergeCell ref="AN163:AO163"/>
    <mergeCell ref="AN164:AO164"/>
    <mergeCell ref="B169:B170"/>
    <mergeCell ref="B167:B168"/>
    <mergeCell ref="B8:E8"/>
    <mergeCell ref="G33:H33"/>
    <mergeCell ref="G19:H19"/>
    <mergeCell ref="G17:H17"/>
    <mergeCell ref="G27:H27"/>
    <mergeCell ref="G41:H41"/>
    <mergeCell ref="G57:H57"/>
    <mergeCell ref="G61:H61"/>
    <mergeCell ref="G66:H66"/>
    <mergeCell ref="G73:H73"/>
    <mergeCell ref="G78:H78"/>
    <mergeCell ref="G92:H92"/>
    <mergeCell ref="G83:H83"/>
    <mergeCell ref="G107:H107"/>
    <mergeCell ref="G108:H108"/>
    <mergeCell ref="G119:H119"/>
    <mergeCell ref="G38:H38"/>
    <mergeCell ref="G37:H37"/>
    <mergeCell ref="G36:H36"/>
    <mergeCell ref="G35:H35"/>
    <mergeCell ref="G34:H34"/>
    <mergeCell ref="G32:H32"/>
    <mergeCell ref="G31:H31"/>
    <mergeCell ref="G30:H30"/>
    <mergeCell ref="AA7:AC7"/>
    <mergeCell ref="G39:H39"/>
    <mergeCell ref="G25:H25"/>
    <mergeCell ref="G21:H21"/>
    <mergeCell ref="G16:H16"/>
    <mergeCell ref="G15:H15"/>
    <mergeCell ref="G14:H14"/>
    <mergeCell ref="G13:H13"/>
    <mergeCell ref="G12:H12"/>
    <mergeCell ref="G11:H11"/>
    <mergeCell ref="G29:H29"/>
    <mergeCell ref="K35:L35"/>
    <mergeCell ref="K36:L36"/>
    <mergeCell ref="G26:H26"/>
    <mergeCell ref="K26:L26"/>
    <mergeCell ref="G24:H24"/>
    <mergeCell ref="K24:L24"/>
    <mergeCell ref="K17:L17"/>
    <mergeCell ref="G18:H18"/>
    <mergeCell ref="K38:L38"/>
    <mergeCell ref="G9:H9"/>
    <mergeCell ref="K10:L10"/>
    <mergeCell ref="CV164:CY164"/>
    <mergeCell ref="K40:L40"/>
    <mergeCell ref="J8:L8"/>
    <mergeCell ref="K107:L107"/>
    <mergeCell ref="K85:L85"/>
    <mergeCell ref="K102:L102"/>
    <mergeCell ref="K103:L103"/>
    <mergeCell ref="K9:L9"/>
    <mergeCell ref="G40:H40"/>
    <mergeCell ref="CT163:CY163"/>
    <mergeCell ref="G48:H48"/>
    <mergeCell ref="K48:L48"/>
    <mergeCell ref="G51:H51"/>
    <mergeCell ref="K51:L51"/>
    <mergeCell ref="G52:H52"/>
    <mergeCell ref="K52:L52"/>
    <mergeCell ref="G49:H49"/>
    <mergeCell ref="K49:L49"/>
    <mergeCell ref="G50:H50"/>
    <mergeCell ref="K50:L50"/>
    <mergeCell ref="K41:L41"/>
    <mergeCell ref="G42:H42"/>
    <mergeCell ref="K42:L42"/>
    <mergeCell ref="G43:H43"/>
    <mergeCell ref="G47:H47"/>
    <mergeCell ref="K47:L47"/>
    <mergeCell ref="G45:H45"/>
    <mergeCell ref="K45:L45"/>
    <mergeCell ref="G46:H46"/>
    <mergeCell ref="K46:L46"/>
    <mergeCell ref="K43:L43"/>
    <mergeCell ref="G44:H44"/>
    <mergeCell ref="K44:L44"/>
    <mergeCell ref="K57:L57"/>
    <mergeCell ref="G58:H58"/>
    <mergeCell ref="K58:L58"/>
    <mergeCell ref="G55:H55"/>
    <mergeCell ref="K55:L55"/>
    <mergeCell ref="G56:H56"/>
    <mergeCell ref="K56:L56"/>
    <mergeCell ref="G53:H53"/>
    <mergeCell ref="K53:L53"/>
    <mergeCell ref="G54:H54"/>
    <mergeCell ref="K54:L54"/>
    <mergeCell ref="K61:L61"/>
    <mergeCell ref="G62:H62"/>
    <mergeCell ref="K62:L62"/>
    <mergeCell ref="G59:H59"/>
    <mergeCell ref="K59:L59"/>
    <mergeCell ref="G60:H60"/>
    <mergeCell ref="K60:L60"/>
    <mergeCell ref="G65:H65"/>
    <mergeCell ref="K65:L65"/>
    <mergeCell ref="K66:L66"/>
    <mergeCell ref="G63:H63"/>
    <mergeCell ref="K63:L63"/>
    <mergeCell ref="G64:H64"/>
    <mergeCell ref="K64:L64"/>
    <mergeCell ref="G69:H69"/>
    <mergeCell ref="K69:L69"/>
    <mergeCell ref="G70:H70"/>
    <mergeCell ref="K70:L70"/>
    <mergeCell ref="G67:H67"/>
    <mergeCell ref="K67:L67"/>
    <mergeCell ref="G68:H68"/>
    <mergeCell ref="K68:L68"/>
    <mergeCell ref="K73:L73"/>
    <mergeCell ref="G74:H74"/>
    <mergeCell ref="K74:L74"/>
    <mergeCell ref="G71:H71"/>
    <mergeCell ref="K71:L71"/>
    <mergeCell ref="G72:H72"/>
    <mergeCell ref="K72:L72"/>
    <mergeCell ref="G77:H77"/>
    <mergeCell ref="K77:L77"/>
    <mergeCell ref="K78:L78"/>
    <mergeCell ref="G75:H75"/>
    <mergeCell ref="K75:L75"/>
    <mergeCell ref="G76:H76"/>
    <mergeCell ref="K76:L76"/>
    <mergeCell ref="G88:H88"/>
    <mergeCell ref="K88:L88"/>
    <mergeCell ref="G89:H89"/>
    <mergeCell ref="G103:H103"/>
    <mergeCell ref="G79:H79"/>
    <mergeCell ref="K79:L79"/>
    <mergeCell ref="G80:H80"/>
    <mergeCell ref="K80:L80"/>
    <mergeCell ref="G81:H81"/>
    <mergeCell ref="K81:L81"/>
    <mergeCell ref="G82:H82"/>
    <mergeCell ref="K82:L82"/>
    <mergeCell ref="G85:H85"/>
    <mergeCell ref="G86:H86"/>
    <mergeCell ref="K89:L89"/>
    <mergeCell ref="G90:H90"/>
    <mergeCell ref="K90:L90"/>
    <mergeCell ref="G91:H91"/>
    <mergeCell ref="K91:L91"/>
    <mergeCell ref="G95:H95"/>
    <mergeCell ref="K95:L95"/>
    <mergeCell ref="G96:H96"/>
    <mergeCell ref="K96:L96"/>
    <mergeCell ref="G113:H113"/>
    <mergeCell ref="K113:L113"/>
    <mergeCell ref="G114:H114"/>
    <mergeCell ref="K114:L114"/>
    <mergeCell ref="G102:H102"/>
    <mergeCell ref="G97:H97"/>
    <mergeCell ref="K97:L97"/>
    <mergeCell ref="G98:H98"/>
    <mergeCell ref="K98:L98"/>
    <mergeCell ref="G99:H99"/>
    <mergeCell ref="K99:L99"/>
    <mergeCell ref="K104:L104"/>
    <mergeCell ref="G104:H104"/>
    <mergeCell ref="G105:H105"/>
    <mergeCell ref="K105:L105"/>
    <mergeCell ref="G106:H106"/>
    <mergeCell ref="K106:L106"/>
    <mergeCell ref="K108:L108"/>
    <mergeCell ref="G111:H111"/>
    <mergeCell ref="K111:L111"/>
    <mergeCell ref="K83:L83"/>
    <mergeCell ref="G84:H84"/>
    <mergeCell ref="K84:L84"/>
    <mergeCell ref="K86:L86"/>
    <mergeCell ref="G87:H87"/>
    <mergeCell ref="K87:L87"/>
    <mergeCell ref="G162:H162"/>
    <mergeCell ref="K162:L162"/>
    <mergeCell ref="G160:H160"/>
    <mergeCell ref="K160:L160"/>
    <mergeCell ref="G161:H161"/>
    <mergeCell ref="K161:L161"/>
    <mergeCell ref="G117:H117"/>
    <mergeCell ref="K92:L92"/>
    <mergeCell ref="G93:H93"/>
    <mergeCell ref="K93:L93"/>
    <mergeCell ref="G109:H109"/>
    <mergeCell ref="K109:L109"/>
    <mergeCell ref="G100:H100"/>
    <mergeCell ref="K100:L100"/>
    <mergeCell ref="G101:H101"/>
    <mergeCell ref="K101:L101"/>
    <mergeCell ref="G94:H94"/>
    <mergeCell ref="K94:L94"/>
    <mergeCell ref="G112:H112"/>
    <mergeCell ref="K112:L112"/>
    <mergeCell ref="G110:H110"/>
    <mergeCell ref="K110:L110"/>
    <mergeCell ref="G118:H118"/>
    <mergeCell ref="K118:L118"/>
    <mergeCell ref="K117:L117"/>
    <mergeCell ref="G115:H115"/>
    <mergeCell ref="K115:L115"/>
    <mergeCell ref="G116:H116"/>
    <mergeCell ref="K116:L116"/>
    <mergeCell ref="K119:L119"/>
    <mergeCell ref="G120:H120"/>
    <mergeCell ref="K120:L120"/>
    <mergeCell ref="G121:H121"/>
    <mergeCell ref="K121:L121"/>
    <mergeCell ref="G122:H122"/>
    <mergeCell ref="K122:L122"/>
    <mergeCell ref="G123:H123"/>
    <mergeCell ref="K123:L123"/>
    <mergeCell ref="G129:H129"/>
    <mergeCell ref="K129:L129"/>
    <mergeCell ref="G130:H130"/>
    <mergeCell ref="K130:L130"/>
    <mergeCell ref="G133:H133"/>
    <mergeCell ref="K133:L133"/>
    <mergeCell ref="G124:H124"/>
    <mergeCell ref="K124:L124"/>
    <mergeCell ref="G125:H125"/>
    <mergeCell ref="K125:L125"/>
    <mergeCell ref="G126:H126"/>
    <mergeCell ref="K126:L126"/>
    <mergeCell ref="G127:H127"/>
    <mergeCell ref="K127:L127"/>
    <mergeCell ref="G128:H128"/>
    <mergeCell ref="K128:L128"/>
    <mergeCell ref="G143:H143"/>
    <mergeCell ref="K143:L143"/>
    <mergeCell ref="G144:H144"/>
    <mergeCell ref="K144:L144"/>
    <mergeCell ref="G134:H134"/>
    <mergeCell ref="K134:L134"/>
    <mergeCell ref="G131:H131"/>
    <mergeCell ref="K131:L131"/>
    <mergeCell ref="G132:H132"/>
    <mergeCell ref="K132:L132"/>
    <mergeCell ref="G135:H135"/>
    <mergeCell ref="K135:L135"/>
    <mergeCell ref="G136:H136"/>
    <mergeCell ref="K136:L136"/>
    <mergeCell ref="K137:L137"/>
    <mergeCell ref="G138:H138"/>
    <mergeCell ref="K138:L138"/>
    <mergeCell ref="G139:H139"/>
    <mergeCell ref="K139:L139"/>
    <mergeCell ref="G137:H137"/>
    <mergeCell ref="G141:H141"/>
    <mergeCell ref="K141:L141"/>
    <mergeCell ref="G142:H142"/>
    <mergeCell ref="K142:L142"/>
    <mergeCell ref="K154:L154"/>
    <mergeCell ref="G145:H145"/>
    <mergeCell ref="K145:L145"/>
    <mergeCell ref="G146:H146"/>
    <mergeCell ref="K146:L146"/>
    <mergeCell ref="G147:H147"/>
    <mergeCell ref="K147:L147"/>
    <mergeCell ref="G148:H148"/>
    <mergeCell ref="K148:L148"/>
    <mergeCell ref="G149:H149"/>
    <mergeCell ref="K149:L149"/>
    <mergeCell ref="G150:H150"/>
    <mergeCell ref="K150:L150"/>
    <mergeCell ref="G151:H151"/>
    <mergeCell ref="K151:L151"/>
    <mergeCell ref="G152:H152"/>
    <mergeCell ref="K152:L152"/>
    <mergeCell ref="G153:H153"/>
    <mergeCell ref="K153:L153"/>
    <mergeCell ref="G28:H28"/>
    <mergeCell ref="K28:L28"/>
    <mergeCell ref="G159:H159"/>
    <mergeCell ref="K159:L159"/>
    <mergeCell ref="C6:D6"/>
    <mergeCell ref="I6:J6"/>
    <mergeCell ref="G156:H156"/>
    <mergeCell ref="K156:L156"/>
    <mergeCell ref="G157:H157"/>
    <mergeCell ref="K157:L157"/>
    <mergeCell ref="G158:H158"/>
    <mergeCell ref="K158:L158"/>
    <mergeCell ref="K33:L33"/>
    <mergeCell ref="K34:L34"/>
    <mergeCell ref="K31:L31"/>
    <mergeCell ref="K32:L32"/>
    <mergeCell ref="K29:L29"/>
    <mergeCell ref="K30:L30"/>
    <mergeCell ref="K39:L39"/>
    <mergeCell ref="K37:L37"/>
    <mergeCell ref="G10:H10"/>
    <mergeCell ref="G140:H140"/>
    <mergeCell ref="K140:L140"/>
    <mergeCell ref="G154:H154"/>
    <mergeCell ref="AJ7:AL7"/>
    <mergeCell ref="AK8:AL8"/>
    <mergeCell ref="AM7:AO7"/>
    <mergeCell ref="AN8:AO8"/>
    <mergeCell ref="AQ7:AS7"/>
    <mergeCell ref="AT7:AV7"/>
    <mergeCell ref="AR8:AS8"/>
    <mergeCell ref="AU8:AV8"/>
    <mergeCell ref="K27:L27"/>
    <mergeCell ref="AZ7:BB7"/>
    <mergeCell ref="BA8:BB8"/>
    <mergeCell ref="AX8:AY8"/>
    <mergeCell ref="AW7:AY7"/>
    <mergeCell ref="CT6:CY8"/>
    <mergeCell ref="AA5:CY5"/>
    <mergeCell ref="CR7:CR9"/>
    <mergeCell ref="BD8:BE8"/>
    <mergeCell ref="BC7:BE7"/>
    <mergeCell ref="BG7:BI7"/>
    <mergeCell ref="BH8:BI8"/>
    <mergeCell ref="BJ7:BL7"/>
    <mergeCell ref="BK8:BL8"/>
    <mergeCell ref="BM7:BO7"/>
    <mergeCell ref="CG7:CH8"/>
    <mergeCell ref="BP7:BR7"/>
    <mergeCell ref="BN8:BO8"/>
    <mergeCell ref="BQ8:BR8"/>
    <mergeCell ref="BT8:BU8"/>
    <mergeCell ref="BS7:BU7"/>
    <mergeCell ref="CK7:CL8"/>
    <mergeCell ref="AG7:AI7"/>
    <mergeCell ref="AH8:AI8"/>
    <mergeCell ref="AE8:AF8"/>
    <mergeCell ref="E2:G2"/>
    <mergeCell ref="B2:D2"/>
    <mergeCell ref="E3:G3"/>
    <mergeCell ref="C3:D3"/>
    <mergeCell ref="C4:D4"/>
    <mergeCell ref="B1:G1"/>
    <mergeCell ref="K12:L12"/>
    <mergeCell ref="K25:L25"/>
    <mergeCell ref="K15:L15"/>
    <mergeCell ref="K21:L21"/>
    <mergeCell ref="K16:L16"/>
    <mergeCell ref="K19:L19"/>
    <mergeCell ref="K18:L18"/>
    <mergeCell ref="G20:H20"/>
    <mergeCell ref="K20:L20"/>
    <mergeCell ref="G23:H23"/>
    <mergeCell ref="K23:L23"/>
    <mergeCell ref="G22:H22"/>
    <mergeCell ref="K22:L22"/>
    <mergeCell ref="K14:L14"/>
    <mergeCell ref="K13:L13"/>
    <mergeCell ref="G155:H155"/>
    <mergeCell ref="K155:L155"/>
    <mergeCell ref="BZ1:CG1"/>
    <mergeCell ref="CF2:CG2"/>
    <mergeCell ref="BZ2:CE2"/>
    <mergeCell ref="BV7:BV9"/>
    <mergeCell ref="AP7:AP9"/>
    <mergeCell ref="BF7:BF9"/>
    <mergeCell ref="AA6:AP6"/>
    <mergeCell ref="AQ6:BF6"/>
    <mergeCell ref="K11:L11"/>
    <mergeCell ref="BW6:CR6"/>
    <mergeCell ref="BW7:BX8"/>
    <mergeCell ref="CM7:CN8"/>
    <mergeCell ref="CO7:CP8"/>
    <mergeCell ref="BY7:BZ8"/>
    <mergeCell ref="CA7:CB8"/>
    <mergeCell ref="CC7:CD8"/>
    <mergeCell ref="CE7:CF8"/>
    <mergeCell ref="CQ7:CQ9"/>
    <mergeCell ref="CI7:CJ8"/>
    <mergeCell ref="BG6:BV6"/>
    <mergeCell ref="AB8:AC8"/>
    <mergeCell ref="AD7:AF7"/>
  </mergeCells>
  <conditionalFormatting sqref="J164">
    <cfRule type="containsText" dxfId="84" priority="127" operator="containsText" text="0%">
      <formula>NOT(ISERROR(SEARCH("0%",J164)))</formula>
    </cfRule>
    <cfRule type="cellIs" dxfId="83" priority="136" operator="between">
      <formula>0.1999999999</formula>
      <formula>0.000001</formula>
    </cfRule>
    <cfRule type="cellIs" dxfId="82" priority="137" operator="greaterThanOrEqual">
      <formula>0.2</formula>
    </cfRule>
  </conditionalFormatting>
  <conditionalFormatting sqref="CF2:CG2">
    <cfRule type="cellIs" dxfId="81" priority="34" operator="lessThan">
      <formula>25</formula>
    </cfRule>
    <cfRule type="cellIs" dxfId="80" priority="35" operator="greaterThanOrEqual">
      <formula>25</formula>
    </cfRule>
  </conditionalFormatting>
  <conditionalFormatting sqref="CY10:CY162">
    <cfRule type="containsText" dxfId="79" priority="28" operator="containsText" text="VER RESULTADOS">
      <formula>NOT(ISERROR(SEARCH("VER RESULTADOS",CY10)))</formula>
    </cfRule>
    <cfRule type="cellIs" dxfId="78" priority="29" operator="greaterThan">
      <formula>0.99999999</formula>
    </cfRule>
    <cfRule type="cellIs" dxfId="77" priority="30" operator="between">
      <formula>0.749999999999999</formula>
      <formula>0.999999999999999</formula>
    </cfRule>
    <cfRule type="cellIs" dxfId="76" priority="31" operator="lessThan">
      <formula>0.749999999999999</formula>
    </cfRule>
  </conditionalFormatting>
  <conditionalFormatting sqref="BZ164 BX164 CB164 CD164 CF164 CH164 CJ164 CL164 CN164 CP164">
    <cfRule type="colorScale" priority="25">
      <colorScale>
        <cfvo type="min"/>
        <cfvo type="num" val="0.3"/>
        <cfvo type="num" val="1"/>
        <color rgb="FFF8696B"/>
        <color rgb="FFFFC000"/>
        <color rgb="FF63BE7B"/>
      </colorScale>
    </cfRule>
  </conditionalFormatting>
  <conditionalFormatting sqref="Y10:Y162">
    <cfRule type="expression" dxfId="75" priority="24">
      <formula>AND(Y10&lt;&gt;"",Y10&gt;12)</formula>
    </cfRule>
  </conditionalFormatting>
  <conditionalFormatting sqref="S10:S162">
    <cfRule type="expression" dxfId="74" priority="17">
      <formula>($M10&lt;&gt;"")*($S10="")</formula>
    </cfRule>
  </conditionalFormatting>
  <conditionalFormatting sqref="M10:M162">
    <cfRule type="expression" dxfId="73" priority="14">
      <formula>AND(N10&lt;&gt;"",M10="")</formula>
    </cfRule>
    <cfRule type="expression" dxfId="72" priority="16">
      <formula>($S10&lt;&gt;"")*($M10="")</formula>
    </cfRule>
  </conditionalFormatting>
  <conditionalFormatting sqref="O10:O162">
    <cfRule type="expression" dxfId="71" priority="15">
      <formula>AND(N10&lt;&gt;"",O10="")</formula>
    </cfRule>
  </conditionalFormatting>
  <conditionalFormatting sqref="Q10:Q162">
    <cfRule type="expression" dxfId="70" priority="13">
      <formula>AND(P10&lt;&gt;"",Q10="")</formula>
    </cfRule>
  </conditionalFormatting>
  <dataValidations xWindow="1450" yWindow="626" count="20">
    <dataValidation type="list" allowBlank="1" showInputMessage="1" showErrorMessage="1" sqref="BX25:BX162 BZ25:BZ162 CB25:CB162 CD25:CD162 CF25:CF162 CD10:CD20 CF10:CF20 CH25:CH162 CH10:CN20 CP25:CP162 CP10:CP20 CN25:CN162 CI32:CI145 CJ25:CJ162 CM32:CM145 CK32:CK145 CL25:CL162">
      <formula1>"SI,NO"</formula1>
    </dataValidation>
    <dataValidation type="list" allowBlank="1" showInputMessage="1" showErrorMessage="1" prompt="Seleccionar una opción de la lista desplegable" sqref="R10:R163">
      <formula1>"Abandono,Enfermedad,Cambio residencia,Otras"</formula1>
    </dataValidation>
    <dataValidation type="list" allowBlank="1" showInputMessage="1" showErrorMessage="1" error="Sólo se puede introducir una opción de la lista desplegable" prompt="Seleccionar una opción de la lista desplegable" sqref="G158:H162">
      <formula1>"DE CONTINUIDAD, NUEVA INCORPORACIÓN"</formula1>
    </dataValidation>
    <dataValidation allowBlank="1" showErrorMessage="1" prompt="Introducir el número del DNI/NIE seguido de la letra en mayúscula " sqref="D100:D162"/>
    <dataValidation type="list" allowBlank="1" showInputMessage="1" showErrorMessage="1" prompt="Seleccionar una opción de la lista desplegable" sqref="G10:G157">
      <formula1>"DE CONTINUIDAD,NUEVA INCORPORACIÓN"</formula1>
    </dataValidation>
    <dataValidation type="list" allowBlank="1" showInputMessage="1" showErrorMessage="1" prompt="Seleccionar una opción de la lista desplegable" sqref="I10:J162">
      <formula1>"SI,NO"</formula1>
    </dataValidation>
    <dataValidation type="list" allowBlank="1" showErrorMessage="1" sqref="BX10:BX24 BZ10:BZ24 CB10:CB24 CD21:CD24 CF21:CF24 CH21:CH24 CJ21:CJ24 CL21:CL24 CN21:CN24 CP21:CP24">
      <formula1>"SI,NO"</formula1>
    </dataValidation>
    <dataValidation type="list" allowBlank="1" showInputMessage="1" showErrorMessage="1" sqref="E4">
      <formula1>"EMIN,EMSG,EMJT"</formula1>
    </dataValidation>
    <dataValidation type="list" allowBlank="1" showErrorMessage="1" prompt="Introducir el número del DNI/NIE seguido de la letra en mayúscula " sqref="E10:E162">
      <formula1>"HOMBRE,MUJER"</formula1>
    </dataValidation>
    <dataValidation type="whole" operator="greaterThanOrEqual" allowBlank="1" showInputMessage="1" showErrorMessage="1" errorTitle="DURACIÓN INFERIOR A LA EXIGIDA" error="El módulo debe tener una duración de al menos 24 horas, de acuerdo al artículo 8 de la Convocatoria." sqref="AQ8 AW8 AT8 AZ8 BC8 BG8 BJ8 BM8 BP8 BS8 AA8 AD8 AG8 AJ8 AM8">
      <formula1>24</formula1>
    </dataValidation>
    <dataValidation type="list" allowBlank="1" showInputMessage="1" showErrorMessage="1" prompt="Seleccionar una opción de la lista desplegable" sqref="K10:L162">
      <formula1>"IMV,APIS,OTRAS"</formula1>
    </dataValidation>
    <dataValidation type="date" allowBlank="1" showInputMessage="1" showErrorMessage="1" errorTitle="FECHA DE ENTRADA NO VÁLIDA" error="La fecha de entrada debe estar comprendida en el periodo de ejecución del Proyecto (01/01/2026-31/12/2026)" sqref="M10:M162">
      <formula1>46023</formula1>
      <formula2>46387</formula2>
    </dataValidation>
    <dataValidation allowBlank="1" showInputMessage="1" showErrorMessage="1" errorTitle="ERROR" error="Sólo permite MAYÚSCULAS" sqref="B10:B162"/>
    <dataValidation type="list" allowBlank="1" showInputMessage="1" showErrorMessage="1" sqref="A9">
      <formula1>"PEMI,PGJI"</formula1>
    </dataValidation>
    <dataValidation type="custom" allowBlank="1" showInputMessage="1" showErrorMessage="1" errorTitle="Fecha no válida" error="La fecha de salida debe ser posterior a la de entrada" sqref="S10:S16">
      <formula1>S10:S162&gt;M10:M162</formula1>
    </dataValidation>
    <dataValidation type="custom" allowBlank="1" showInputMessage="1" showErrorMessage="1" errorTitle="Fecha no válida" error="La fecha de salida debe ser posterior a la de entrada" sqref="S17:S162">
      <formula1>S17:S168&gt;M17:M168</formula1>
    </dataValidation>
    <dataValidation type="custom" allowBlank="1" showInputMessage="1" showErrorMessage="1" errorTitle="FECHA NO VÁLIDA" error="La fecha de inicio del periodo de suspensión debe ser posterior a la de entrada" sqref="N10:N162">
      <formula1>N10:N162&gt;M10:M162</formula1>
    </dataValidation>
    <dataValidation type="custom" allowBlank="1" showInputMessage="1" showErrorMessage="1" errorTitle="FECHA NO VÁLIDA" error="La fecha fin del perido de suspensión debe ser posterior a la de inicio de dicho periodo" sqref="O10:O162">
      <formula1>O10:O162&gt;N10:N162</formula1>
    </dataValidation>
    <dataValidation type="custom" allowBlank="1" showInputMessage="1" showErrorMessage="1" errorTitle="FECHA NO VÁLIDA" error="La fecha de inicio del segundo periodo de suspensión debe ser posterior a la fecha fin del primer periodo" sqref="P10:P162">
      <formula1>P10:P1048434&gt;O10:O1048434</formula1>
    </dataValidation>
    <dataValidation type="custom" allowBlank="1" showInputMessage="1" showErrorMessage="1" errorTitle="FECHA NO VÁLIDA" error="La fecha fin del periodo de suspensión debe ser superior a la fecha de inicio de dicho periodo" sqref="Q10:Q162">
      <formula1>Q10:Q162&gt;P10:P162</formula1>
    </dataValidation>
  </dataValidations>
  <pageMargins left="0.7" right="0.7" top="0.75" bottom="0.75" header="0.3" footer="0.3"/>
  <pageSetup paperSize="9" orientation="landscape"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3" id="{096FFDFE-2FC2-4007-9812-04AF554C9C54}">
            <xm:f>AND(B10&lt;&gt;"", RESULTADOS!W10="NO")</xm:f>
            <x14:dxf>
              <font>
                <color rgb="FF9C0006"/>
              </font>
              <fill>
                <patternFill>
                  <bgColor rgb="FFFFC7CE"/>
                </patternFill>
              </fill>
            </x14:dxf>
          </x14:cfRule>
          <xm:sqref>B10:B162</xm:sqref>
        </x14:conditionalFormatting>
        <x14:conditionalFormatting xmlns:xm="http://schemas.microsoft.com/office/excel/2006/main">
          <x14:cfRule type="expression" priority="22" id="{34A4B5E8-458D-4070-9E5C-966AA18E0BD3}">
            <xm:f>AND(C10&lt;&gt;"", RESULTADOS!W10="NO")</xm:f>
            <x14:dxf>
              <font>
                <color rgb="FF9C0006"/>
              </font>
              <fill>
                <patternFill>
                  <bgColor rgb="FFFFC7CE"/>
                </patternFill>
              </fill>
            </x14:dxf>
          </x14:cfRule>
          <xm:sqref>C10:C162</xm:sqref>
        </x14:conditionalFormatting>
        <x14:conditionalFormatting xmlns:xm="http://schemas.microsoft.com/office/excel/2006/main">
          <x14:cfRule type="expression" priority="21" id="{36CB0764-CA2D-4DDE-AD32-02FAD787C67E}">
            <xm:f>AND(D10&lt;&gt;"", RESULTADOS!W10="NO")</xm:f>
            <x14:dxf>
              <font>
                <color rgb="FF9C0006"/>
              </font>
              <fill>
                <patternFill>
                  <bgColor rgb="FFFFC7CE"/>
                </patternFill>
              </fill>
            </x14:dxf>
          </x14:cfRule>
          <xm:sqref>D10:D162</xm:sqref>
        </x14:conditionalFormatting>
        <x14:conditionalFormatting xmlns:xm="http://schemas.microsoft.com/office/excel/2006/main">
          <x14:cfRule type="expression" priority="20" id="{530D1534-12D5-4CE2-828A-EF3B63652EC8}">
            <xm:f>AND(E10&lt;&gt;"", RESULTADOS!W10="NO")</xm:f>
            <x14:dxf>
              <font>
                <color rgb="FF9C0006"/>
              </font>
              <fill>
                <patternFill>
                  <bgColor rgb="FFFFC7CE"/>
                </patternFill>
              </fill>
            </x14:dxf>
          </x14:cfRule>
          <xm:sqref>E10:E162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6" tint="-0.249977111117893"/>
  </sheetPr>
  <dimension ref="A1:AB175"/>
  <sheetViews>
    <sheetView showGridLines="0" zoomScale="80" zoomScaleNormal="80" workbookViewId="0">
      <pane xSplit="7" ySplit="9" topLeftCell="N10" activePane="bottomRight" state="frozen"/>
      <selection pane="topRight" activeCell="F1" sqref="F1"/>
      <selection pane="bottomLeft" activeCell="A10" sqref="A10"/>
      <selection pane="bottomRight" activeCell="Q11" sqref="Q11:Q19"/>
    </sheetView>
  </sheetViews>
  <sheetFormatPr baseColWidth="10" defaultRowHeight="14.4" x14ac:dyDescent="0.3"/>
  <cols>
    <col min="1" max="1" width="11.5546875" style="55"/>
    <col min="2" max="2" width="32.77734375" style="55" customWidth="1"/>
    <col min="3" max="3" width="29.5546875" style="55" customWidth="1"/>
    <col min="4" max="4" width="23" style="55" customWidth="1"/>
    <col min="5" max="5" width="22.44140625" style="55" customWidth="1"/>
    <col min="6" max="6" width="18.88671875" style="55" customWidth="1"/>
    <col min="7" max="7" width="0.88671875" style="55" customWidth="1"/>
    <col min="8" max="8" width="13.33203125" style="55" customWidth="1"/>
    <col min="9" max="9" width="14" style="55" customWidth="1"/>
    <col min="10" max="10" width="15" style="55" customWidth="1"/>
    <col min="11" max="11" width="14.33203125" style="55" customWidth="1"/>
    <col min="12" max="12" width="10.88671875" style="55" customWidth="1"/>
    <col min="13" max="13" width="12.88671875" style="55" customWidth="1"/>
    <col min="14" max="14" width="12.77734375" style="55" customWidth="1"/>
    <col min="15" max="15" width="12.109375" style="55" customWidth="1"/>
    <col min="16" max="16" width="14" style="55" customWidth="1"/>
    <col min="17" max="17" width="14.33203125" style="55" customWidth="1"/>
    <col min="18" max="18" width="11.44140625" style="55" customWidth="1"/>
    <col min="19" max="19" width="14.44140625" style="55" customWidth="1"/>
    <col min="20" max="20" width="1.109375" style="55" customWidth="1"/>
    <col min="21" max="22" width="10.44140625" style="55" hidden="1" customWidth="1"/>
    <col min="23" max="23" width="10.44140625" style="55" customWidth="1"/>
    <col min="24" max="24" width="10.5546875" style="55" customWidth="1"/>
    <col min="25" max="25" width="22.6640625" style="55" hidden="1" customWidth="1"/>
    <col min="26" max="26" width="15.5546875" style="55" customWidth="1"/>
    <col min="27" max="27" width="1.33203125" style="55" customWidth="1"/>
    <col min="28" max="28" width="14.5546875" style="55" customWidth="1"/>
    <col min="29" max="16384" width="11.5546875" style="55"/>
  </cols>
  <sheetData>
    <row r="1" spans="1:28" ht="45.6" customHeight="1" x14ac:dyDescent="0.3">
      <c r="B1" s="440" t="s">
        <v>103</v>
      </c>
      <c r="C1" s="441"/>
      <c r="D1" s="441"/>
      <c r="E1" s="441"/>
      <c r="F1" s="441"/>
      <c r="G1" s="441"/>
      <c r="H1" s="442"/>
      <c r="I1" s="146"/>
      <c r="J1" s="146"/>
      <c r="K1" s="146"/>
      <c r="L1" s="56"/>
      <c r="M1" s="56"/>
      <c r="N1" s="57"/>
    </row>
    <row r="2" spans="1:28" ht="38.4" customHeight="1" x14ac:dyDescent="0.3">
      <c r="B2" s="453" t="s">
        <v>67</v>
      </c>
      <c r="C2" s="444"/>
      <c r="D2" s="454"/>
      <c r="E2" s="443" t="s">
        <v>65</v>
      </c>
      <c r="F2" s="444"/>
      <c r="G2" s="444"/>
      <c r="H2" s="445"/>
      <c r="I2" s="144"/>
      <c r="J2" s="144"/>
      <c r="K2" s="144"/>
      <c r="L2" s="60"/>
      <c r="M2" s="60"/>
      <c r="N2" s="57"/>
    </row>
    <row r="3" spans="1:28" ht="21.6" customHeight="1" x14ac:dyDescent="0.3">
      <c r="B3" s="218" t="s">
        <v>21</v>
      </c>
      <c r="C3" s="449" t="str">
        <f>IF(ISBLANK('ÁREA MEJORA COMPETENCIAL'!C3:E3),"",'ÁREA MEJORA COMPETENCIAL'!C3:E3)</f>
        <v/>
      </c>
      <c r="D3" s="450"/>
      <c r="E3" s="446" t="s">
        <v>22</v>
      </c>
      <c r="F3" s="447"/>
      <c r="G3" s="447"/>
      <c r="H3" s="448"/>
      <c r="I3" s="18"/>
      <c r="J3" s="18"/>
      <c r="K3" s="18"/>
      <c r="L3" s="61"/>
      <c r="M3" s="61"/>
      <c r="N3" s="57"/>
    </row>
    <row r="4" spans="1:28" ht="21.75" customHeight="1" thickBot="1" x14ac:dyDescent="0.35">
      <c r="B4" s="219" t="s">
        <v>66</v>
      </c>
      <c r="C4" s="451" t="str">
        <f>IF(ISBLANK('ÁREA MEJORA COMPETENCIAL'!C4:E4),"",'ÁREA MEJORA COMPETENCIAL'!C4:E4)</f>
        <v/>
      </c>
      <c r="D4" s="452"/>
      <c r="E4" s="21" t="str">
        <f>'ÁREA MEJORA COMPETENCIAL'!E4</f>
        <v>FASE</v>
      </c>
      <c r="F4" s="455">
        <f>'ÁREA MEJORA COMPETENCIAL'!F4</f>
        <v>2026</v>
      </c>
      <c r="G4" s="456"/>
      <c r="H4" s="184" t="str">
        <f>'ÁREA MEJORA COMPETENCIAL'!G4</f>
        <v>Nº</v>
      </c>
      <c r="I4" s="25"/>
      <c r="J4" s="25"/>
      <c r="K4" s="20"/>
      <c r="L4" s="62"/>
      <c r="M4" s="26"/>
      <c r="N4" s="57"/>
    </row>
    <row r="5" spans="1:28" ht="5.4" customHeight="1" x14ac:dyDescent="0.3">
      <c r="B5" s="27"/>
      <c r="C5" s="111"/>
      <c r="D5" s="111"/>
      <c r="E5" s="111"/>
      <c r="F5" s="111"/>
      <c r="G5" s="111"/>
      <c r="H5" s="111"/>
      <c r="I5" s="20"/>
      <c r="J5" s="25"/>
      <c r="K5" s="20"/>
      <c r="L5" s="62"/>
      <c r="M5" s="26"/>
      <c r="N5" s="57"/>
    </row>
    <row r="6" spans="1:28" ht="38.4" hidden="1" customHeight="1" x14ac:dyDescent="0.3">
      <c r="B6" s="91"/>
      <c r="C6" s="50"/>
      <c r="D6" s="50"/>
      <c r="E6" s="159"/>
      <c r="F6" s="126"/>
      <c r="G6" s="126"/>
      <c r="H6" s="50"/>
      <c r="I6" s="26"/>
      <c r="J6" s="92"/>
      <c r="K6" s="26"/>
      <c r="L6" s="62"/>
      <c r="M6" s="26"/>
      <c r="N6" s="57"/>
    </row>
    <row r="7" spans="1:28" ht="32.4" customHeight="1" x14ac:dyDescent="0.3">
      <c r="B7" s="32"/>
      <c r="C7" s="32"/>
      <c r="D7" s="32"/>
      <c r="E7" s="32"/>
      <c r="F7" s="32"/>
      <c r="G7" s="142"/>
      <c r="H7" s="439" t="s">
        <v>144</v>
      </c>
      <c r="I7" s="439"/>
      <c r="J7" s="439"/>
      <c r="K7" s="439"/>
      <c r="L7" s="439"/>
      <c r="M7" s="439"/>
      <c r="N7" s="439"/>
      <c r="O7" s="439"/>
      <c r="P7" s="439"/>
      <c r="Q7" s="439"/>
      <c r="R7" s="439"/>
      <c r="S7" s="439"/>
      <c r="T7" s="439"/>
      <c r="U7" s="439"/>
      <c r="V7" s="439"/>
      <c r="W7" s="439"/>
      <c r="X7" s="439"/>
      <c r="Y7" s="439"/>
      <c r="Z7" s="439"/>
      <c r="AA7" s="136"/>
      <c r="AB7" s="23"/>
    </row>
    <row r="8" spans="1:28" ht="21.6" customHeight="1" x14ac:dyDescent="0.3">
      <c r="B8" s="433" t="s">
        <v>111</v>
      </c>
      <c r="C8" s="433"/>
      <c r="D8" s="433"/>
      <c r="E8" s="433"/>
      <c r="G8" s="142"/>
      <c r="H8" s="430" t="s">
        <v>60</v>
      </c>
      <c r="I8" s="431"/>
      <c r="J8" s="432"/>
      <c r="K8" s="430" t="s">
        <v>0</v>
      </c>
      <c r="L8" s="431"/>
      <c r="M8" s="432"/>
      <c r="N8" s="430" t="s">
        <v>31</v>
      </c>
      <c r="O8" s="431"/>
      <c r="P8" s="432"/>
      <c r="Q8" s="430" t="s">
        <v>32</v>
      </c>
      <c r="R8" s="431"/>
      <c r="S8" s="432"/>
      <c r="T8" s="89"/>
      <c r="U8" s="434" t="s">
        <v>69</v>
      </c>
      <c r="V8" s="434"/>
      <c r="W8" s="434"/>
      <c r="X8" s="434"/>
      <c r="Y8" s="434"/>
      <c r="Z8" s="434"/>
      <c r="AA8" s="137"/>
      <c r="AB8" s="24"/>
    </row>
    <row r="9" spans="1:28" ht="26.4" customHeight="1" x14ac:dyDescent="0.3">
      <c r="A9" s="272" t="str">
        <f>'ÁREA MEJORA COMPETENCIAL'!A9</f>
        <v>PEMI/PGJI</v>
      </c>
      <c r="B9" s="220" t="s">
        <v>1</v>
      </c>
      <c r="C9" s="220" t="s">
        <v>2</v>
      </c>
      <c r="D9" s="221" t="s">
        <v>3</v>
      </c>
      <c r="E9" s="221" t="s">
        <v>118</v>
      </c>
      <c r="F9" s="263" t="s">
        <v>112</v>
      </c>
      <c r="G9" s="140"/>
      <c r="H9" s="172" t="s">
        <v>5</v>
      </c>
      <c r="I9" s="173" t="s">
        <v>6</v>
      </c>
      <c r="J9" s="173" t="s">
        <v>8</v>
      </c>
      <c r="K9" s="173" t="s">
        <v>5</v>
      </c>
      <c r="L9" s="173" t="s">
        <v>6</v>
      </c>
      <c r="M9" s="173" t="s">
        <v>8</v>
      </c>
      <c r="N9" s="173" t="s">
        <v>5</v>
      </c>
      <c r="O9" s="173" t="s">
        <v>6</v>
      </c>
      <c r="P9" s="173" t="s">
        <v>8</v>
      </c>
      <c r="Q9" s="173" t="s">
        <v>5</v>
      </c>
      <c r="R9" s="173" t="s">
        <v>6</v>
      </c>
      <c r="S9" s="171" t="s">
        <v>8</v>
      </c>
      <c r="T9" s="84"/>
      <c r="U9" s="121" t="s">
        <v>68</v>
      </c>
      <c r="V9" s="121" t="s">
        <v>90</v>
      </c>
      <c r="W9" s="173" t="s">
        <v>27</v>
      </c>
      <c r="X9" s="173" t="s">
        <v>28</v>
      </c>
      <c r="Y9" s="262" t="s">
        <v>91</v>
      </c>
      <c r="Z9" s="222" t="s">
        <v>106</v>
      </c>
      <c r="AA9" s="137"/>
      <c r="AB9" s="24"/>
    </row>
    <row r="10" spans="1:28" ht="18" customHeight="1" x14ac:dyDescent="0.3">
      <c r="A10" s="273" t="str">
        <f>IF(ISBLANK('ÁREA MEJORA COMPETENCIAL'!A10),"",'ÁREA MEJORA COMPETENCIAL'!A10)</f>
        <v/>
      </c>
      <c r="B10" s="128" t="str">
        <f>IF(ISBLANK('ÁREA MEJORA COMPETENCIAL'!B10),"",'ÁREA MEJORA COMPETENCIAL'!B10)</f>
        <v/>
      </c>
      <c r="C10" s="54" t="str">
        <f>IF(ISBLANK('ÁREA MEJORA COMPETENCIAL'!C10),"",'ÁREA MEJORA COMPETENCIAL'!C10)</f>
        <v/>
      </c>
      <c r="D10" s="100" t="str">
        <f>IF(ISBLANK('ÁREA MEJORA COMPETENCIAL'!D10),"",'ÁREA MEJORA COMPETENCIAL'!D10)</f>
        <v/>
      </c>
      <c r="E10" s="100" t="str">
        <f>IF(ISBLANK('ÁREA MEJORA COMPETENCIAL'!E10),"",'ÁREA MEJORA COMPETENCIAL'!E10)</f>
        <v/>
      </c>
      <c r="F10" s="145" t="str">
        <f>IF(ISBLANK('ÁREA MEJORA COMPETENCIAL'!F10),"",'ÁREA MEJORA COMPETENCIAL'!F10)</f>
        <v/>
      </c>
      <c r="G10" s="141"/>
      <c r="H10" s="224"/>
      <c r="I10" s="225"/>
      <c r="J10" s="165">
        <f t="shared" ref="J10:J128" si="0">SUM(H10,I10)</f>
        <v>0</v>
      </c>
      <c r="K10" s="225"/>
      <c r="L10" s="225"/>
      <c r="M10" s="165">
        <f t="shared" ref="M10:M128" si="1">SUM(K10,L10)</f>
        <v>0</v>
      </c>
      <c r="N10" s="225"/>
      <c r="O10" s="225"/>
      <c r="P10" s="165">
        <f t="shared" ref="P10:P128" si="2">SUM(N10,O10)</f>
        <v>0</v>
      </c>
      <c r="Q10" s="225"/>
      <c r="R10" s="225"/>
      <c r="S10" s="166">
        <f t="shared" ref="S10:S128" si="3">SUM(Q10,R10)</f>
        <v>0</v>
      </c>
      <c r="T10" s="93"/>
      <c r="U10" s="37" t="str">
        <f>IF(ISBLANK('ÁREA MEJORA COMPETENCIAL'!S10),"",(IF(ISERROR('ÁREA MEJORA COMPETENCIAL'!S10),"",('ÁREA MEJORA COMPETENCIAL'!Y10)*4.44444444)))</f>
        <v/>
      </c>
      <c r="V10" s="34" t="str">
        <f>IF(ISBLANK('ÁREA MEJORA COMPETENCIAL'!S10),"",(ROUND(U10,0)))</f>
        <v/>
      </c>
      <c r="W10" s="38" t="str">
        <f>IF('ÁREA MEJORA COMPETENCIAL'!Y10&lt;=2,"",V10)</f>
        <v/>
      </c>
      <c r="X10" s="223">
        <f>SUM(J10,M10,P10,S10)</f>
        <v>0</v>
      </c>
      <c r="Y10" s="115" t="str">
        <f>IF(ISBLANK('ÁREA MEJORA COMPETENCIAL'!S10),"",IF(W10="","",(X10-W10)))</f>
        <v/>
      </c>
      <c r="Z10" s="122" t="str">
        <f>IF(ISBLANK('ÁREA MEJORA COMPETENCIAL'!S10),"",IF(W10="","VER RESULTADOS",(X10/W10)))</f>
        <v/>
      </c>
      <c r="AA10" s="137"/>
      <c r="AB10" s="24"/>
    </row>
    <row r="11" spans="1:28" ht="18" customHeight="1" x14ac:dyDescent="0.3">
      <c r="A11" s="273" t="str">
        <f>IF(ISBLANK('ÁREA MEJORA COMPETENCIAL'!A11),"",'ÁREA MEJORA COMPETENCIAL'!A11)</f>
        <v/>
      </c>
      <c r="B11" s="128" t="str">
        <f>IF(ISBLANK('ÁREA MEJORA COMPETENCIAL'!B11),"",'ÁREA MEJORA COMPETENCIAL'!B11)</f>
        <v/>
      </c>
      <c r="C11" s="101" t="str">
        <f>IF(ISBLANK('ÁREA MEJORA COMPETENCIAL'!C11),"",'ÁREA MEJORA COMPETENCIAL'!C11)</f>
        <v/>
      </c>
      <c r="D11" s="100" t="str">
        <f>IF(ISBLANK('ÁREA MEJORA COMPETENCIAL'!D11),"",'ÁREA MEJORA COMPETENCIAL'!D11)</f>
        <v/>
      </c>
      <c r="E11" s="100" t="str">
        <f>IF(ISBLANK('ÁREA MEJORA COMPETENCIAL'!E11),"",'ÁREA MEJORA COMPETENCIAL'!E11)</f>
        <v/>
      </c>
      <c r="F11" s="145" t="str">
        <f>IF(ISBLANK('ÁREA MEJORA COMPETENCIAL'!F11),"",'ÁREA MEJORA COMPETENCIAL'!F11)</f>
        <v/>
      </c>
      <c r="G11" s="141"/>
      <c r="H11" s="226"/>
      <c r="I11" s="227"/>
      <c r="J11" s="165">
        <f t="shared" si="0"/>
        <v>0</v>
      </c>
      <c r="K11" s="227"/>
      <c r="L11" s="227"/>
      <c r="M11" s="165">
        <f t="shared" si="1"/>
        <v>0</v>
      </c>
      <c r="N11" s="227"/>
      <c r="O11" s="227"/>
      <c r="P11" s="165">
        <f t="shared" si="2"/>
        <v>0</v>
      </c>
      <c r="Q11" s="227"/>
      <c r="R11" s="227"/>
      <c r="S11" s="166">
        <f t="shared" si="3"/>
        <v>0</v>
      </c>
      <c r="T11" s="93"/>
      <c r="U11" s="37" t="str">
        <f>IF(ISBLANK('ÁREA MEJORA COMPETENCIAL'!S11),"",(IF(ISERROR('ÁREA MEJORA COMPETENCIAL'!S11),"",('ÁREA MEJORA COMPETENCIAL'!Y11)*4.44444444)))</f>
        <v/>
      </c>
      <c r="V11" s="34" t="str">
        <f>IF(ISBLANK('ÁREA MEJORA COMPETENCIAL'!S11),"",(ROUND(U11,0)))</f>
        <v/>
      </c>
      <c r="W11" s="38" t="str">
        <f>IF('ÁREA MEJORA COMPETENCIAL'!Y11&lt;=2,"",V11)</f>
        <v/>
      </c>
      <c r="X11" s="223">
        <f t="shared" ref="X11:X74" si="4">SUM(J11,M11,P11,S11)</f>
        <v>0</v>
      </c>
      <c r="Y11" s="115" t="str">
        <f>IF(ISBLANK('ÁREA MEJORA COMPETENCIAL'!S11),"",IF(W11="","",(X11-W11)))</f>
        <v/>
      </c>
      <c r="Z11" s="122" t="str">
        <f>IF(ISBLANK('ÁREA MEJORA COMPETENCIAL'!S11),"",IF(W11="","VER RESULTADOS",(X11/W11)))</f>
        <v/>
      </c>
      <c r="AA11" s="137"/>
      <c r="AB11" s="24"/>
    </row>
    <row r="12" spans="1:28" ht="18" customHeight="1" x14ac:dyDescent="0.3">
      <c r="A12" s="273" t="str">
        <f>IF(ISBLANK('ÁREA MEJORA COMPETENCIAL'!A12),"",'ÁREA MEJORA COMPETENCIAL'!A12)</f>
        <v/>
      </c>
      <c r="B12" s="128" t="str">
        <f>IF(ISBLANK('ÁREA MEJORA COMPETENCIAL'!B12),"",'ÁREA MEJORA COMPETENCIAL'!B12)</f>
        <v/>
      </c>
      <c r="C12" s="101" t="str">
        <f>IF(ISBLANK('ÁREA MEJORA COMPETENCIAL'!C12),"",'ÁREA MEJORA COMPETENCIAL'!C12)</f>
        <v/>
      </c>
      <c r="D12" s="100" t="str">
        <f>IF(ISBLANK('ÁREA MEJORA COMPETENCIAL'!D12),"",'ÁREA MEJORA COMPETENCIAL'!D12)</f>
        <v/>
      </c>
      <c r="E12" s="100" t="str">
        <f>IF(ISBLANK('ÁREA MEJORA COMPETENCIAL'!E12),"",'ÁREA MEJORA COMPETENCIAL'!E12)</f>
        <v/>
      </c>
      <c r="F12" s="145" t="str">
        <f>IF(ISBLANK('ÁREA MEJORA COMPETENCIAL'!F12),"",'ÁREA MEJORA COMPETENCIAL'!F12)</f>
        <v/>
      </c>
      <c r="G12" s="141"/>
      <c r="H12" s="224"/>
      <c r="I12" s="227"/>
      <c r="J12" s="165">
        <f t="shared" si="0"/>
        <v>0</v>
      </c>
      <c r="K12" s="227"/>
      <c r="L12" s="227"/>
      <c r="M12" s="165">
        <f t="shared" si="1"/>
        <v>0</v>
      </c>
      <c r="N12" s="227"/>
      <c r="O12" s="227"/>
      <c r="P12" s="165">
        <f t="shared" si="2"/>
        <v>0</v>
      </c>
      <c r="Q12" s="227"/>
      <c r="R12" s="227"/>
      <c r="S12" s="166">
        <f t="shared" si="3"/>
        <v>0</v>
      </c>
      <c r="T12" s="93"/>
      <c r="U12" s="37" t="str">
        <f>IF(ISBLANK('ÁREA MEJORA COMPETENCIAL'!S12),"",(IF(ISERROR('ÁREA MEJORA COMPETENCIAL'!S12),"",('ÁREA MEJORA COMPETENCIAL'!Y12)*4.44444444)))</f>
        <v/>
      </c>
      <c r="V12" s="34" t="str">
        <f>IF(ISBLANK('ÁREA MEJORA COMPETENCIAL'!S12),"",(ROUND(U12,0)))</f>
        <v/>
      </c>
      <c r="W12" s="38" t="str">
        <f>IF('ÁREA MEJORA COMPETENCIAL'!Y12&lt;=2,"",V12)</f>
        <v/>
      </c>
      <c r="X12" s="223">
        <f t="shared" si="4"/>
        <v>0</v>
      </c>
      <c r="Y12" s="115" t="str">
        <f>IF(ISBLANK('ÁREA MEJORA COMPETENCIAL'!S12),"",IF(W12="","",(X12-W12)))</f>
        <v/>
      </c>
      <c r="Z12" s="122" t="str">
        <f>IF(ISBLANK('ÁREA MEJORA COMPETENCIAL'!S12),"",IF(W12="","VER RESULTADOS",(X12/W12)))</f>
        <v/>
      </c>
      <c r="AA12" s="137"/>
      <c r="AB12" s="24"/>
    </row>
    <row r="13" spans="1:28" ht="18" customHeight="1" x14ac:dyDescent="0.3">
      <c r="A13" s="273" t="str">
        <f>IF(ISBLANK('ÁREA MEJORA COMPETENCIAL'!A13),"",'ÁREA MEJORA COMPETENCIAL'!A13)</f>
        <v/>
      </c>
      <c r="B13" s="128" t="str">
        <f>IF(ISBLANK('ÁREA MEJORA COMPETENCIAL'!B13),"",'ÁREA MEJORA COMPETENCIAL'!B13)</f>
        <v/>
      </c>
      <c r="C13" s="101" t="str">
        <f>IF(ISBLANK('ÁREA MEJORA COMPETENCIAL'!C13),"",'ÁREA MEJORA COMPETENCIAL'!C13)</f>
        <v/>
      </c>
      <c r="D13" s="100" t="str">
        <f>IF(ISBLANK('ÁREA MEJORA COMPETENCIAL'!D13),"",'ÁREA MEJORA COMPETENCIAL'!D13)</f>
        <v/>
      </c>
      <c r="E13" s="100" t="str">
        <f>IF(ISBLANK('ÁREA MEJORA COMPETENCIAL'!E13),"",'ÁREA MEJORA COMPETENCIAL'!E13)</f>
        <v/>
      </c>
      <c r="F13" s="145" t="str">
        <f>IF(ISBLANK('ÁREA MEJORA COMPETENCIAL'!F13),"",'ÁREA MEJORA COMPETENCIAL'!F13)</f>
        <v/>
      </c>
      <c r="G13" s="141"/>
      <c r="H13" s="226"/>
      <c r="I13" s="227"/>
      <c r="J13" s="165">
        <f t="shared" si="0"/>
        <v>0</v>
      </c>
      <c r="K13" s="227"/>
      <c r="L13" s="227"/>
      <c r="M13" s="165">
        <f t="shared" si="1"/>
        <v>0</v>
      </c>
      <c r="N13" s="227"/>
      <c r="O13" s="227"/>
      <c r="P13" s="165">
        <f t="shared" si="2"/>
        <v>0</v>
      </c>
      <c r="Q13" s="227"/>
      <c r="R13" s="227"/>
      <c r="S13" s="166">
        <f t="shared" si="3"/>
        <v>0</v>
      </c>
      <c r="T13" s="93"/>
      <c r="U13" s="37" t="str">
        <f>IF(ISBLANK('ÁREA MEJORA COMPETENCIAL'!S13),"",(IF(ISERROR('ÁREA MEJORA COMPETENCIAL'!S13),"",('ÁREA MEJORA COMPETENCIAL'!Y13)*4.44444444)))</f>
        <v/>
      </c>
      <c r="V13" s="34" t="str">
        <f>IF(ISBLANK('ÁREA MEJORA COMPETENCIAL'!S13),"",(ROUND(U13,0)))</f>
        <v/>
      </c>
      <c r="W13" s="38" t="str">
        <f>IF('ÁREA MEJORA COMPETENCIAL'!Y13&lt;=2,"",V13)</f>
        <v/>
      </c>
      <c r="X13" s="223">
        <f t="shared" si="4"/>
        <v>0</v>
      </c>
      <c r="Y13" s="115" t="str">
        <f>IF(ISBLANK('ÁREA MEJORA COMPETENCIAL'!S13),"",IF(W13="","",(X13-W13)))</f>
        <v/>
      </c>
      <c r="Z13" s="122" t="str">
        <f>IF(ISBLANK('ÁREA MEJORA COMPETENCIAL'!S13),"",IF(W13="","VER RESULTADOS",(X13/W13)))</f>
        <v/>
      </c>
      <c r="AA13" s="137"/>
      <c r="AB13" s="24"/>
    </row>
    <row r="14" spans="1:28" ht="18" customHeight="1" x14ac:dyDescent="0.3">
      <c r="A14" s="273" t="str">
        <f>IF(ISBLANK('ÁREA MEJORA COMPETENCIAL'!A14),"",'ÁREA MEJORA COMPETENCIAL'!A14)</f>
        <v/>
      </c>
      <c r="B14" s="128" t="str">
        <f>IF(ISBLANK('ÁREA MEJORA COMPETENCIAL'!B14),"",'ÁREA MEJORA COMPETENCIAL'!B14)</f>
        <v/>
      </c>
      <c r="C14" s="101" t="str">
        <f>IF(ISBLANK('ÁREA MEJORA COMPETENCIAL'!C14),"",'ÁREA MEJORA COMPETENCIAL'!C14)</f>
        <v/>
      </c>
      <c r="D14" s="100" t="str">
        <f>IF(ISBLANK('ÁREA MEJORA COMPETENCIAL'!D14),"",'ÁREA MEJORA COMPETENCIAL'!D14)</f>
        <v/>
      </c>
      <c r="E14" s="100" t="str">
        <f>IF(ISBLANK('ÁREA MEJORA COMPETENCIAL'!E14),"",'ÁREA MEJORA COMPETENCIAL'!E14)</f>
        <v/>
      </c>
      <c r="F14" s="145" t="str">
        <f>IF(ISBLANK('ÁREA MEJORA COMPETENCIAL'!F14),"",'ÁREA MEJORA COMPETENCIAL'!F14)</f>
        <v/>
      </c>
      <c r="G14" s="141"/>
      <c r="H14" s="224"/>
      <c r="I14" s="227"/>
      <c r="J14" s="165">
        <f t="shared" si="0"/>
        <v>0</v>
      </c>
      <c r="K14" s="227"/>
      <c r="L14" s="227"/>
      <c r="M14" s="165">
        <f t="shared" si="1"/>
        <v>0</v>
      </c>
      <c r="N14" s="227"/>
      <c r="O14" s="227"/>
      <c r="P14" s="165">
        <f t="shared" si="2"/>
        <v>0</v>
      </c>
      <c r="Q14" s="227"/>
      <c r="R14" s="227"/>
      <c r="S14" s="166">
        <f t="shared" si="3"/>
        <v>0</v>
      </c>
      <c r="T14" s="93"/>
      <c r="U14" s="37" t="str">
        <f>IF(ISBLANK('ÁREA MEJORA COMPETENCIAL'!S14),"",(IF(ISERROR('ÁREA MEJORA COMPETENCIAL'!S14),"",('ÁREA MEJORA COMPETENCIAL'!Y14)*4.44444444)))</f>
        <v/>
      </c>
      <c r="V14" s="34" t="str">
        <f>IF(ISBLANK('ÁREA MEJORA COMPETENCIAL'!S14),"",(ROUND(U14,0)))</f>
        <v/>
      </c>
      <c r="W14" s="38" t="str">
        <f>IF('ÁREA MEJORA COMPETENCIAL'!Y14&lt;=2,"",V14)</f>
        <v/>
      </c>
      <c r="X14" s="223">
        <f t="shared" si="4"/>
        <v>0</v>
      </c>
      <c r="Y14" s="115" t="str">
        <f>IF(ISBLANK('ÁREA MEJORA COMPETENCIAL'!S14),"",IF(W14="","",(X14-W14)))</f>
        <v/>
      </c>
      <c r="Z14" s="122" t="str">
        <f>IF(ISBLANK('ÁREA MEJORA COMPETENCIAL'!S14),"",IF(W14="","VER RESULTADOS",(X14/W14)))</f>
        <v/>
      </c>
      <c r="AA14" s="137"/>
      <c r="AB14" s="24"/>
    </row>
    <row r="15" spans="1:28" ht="18" customHeight="1" x14ac:dyDescent="0.3">
      <c r="A15" s="273" t="str">
        <f>IF(ISBLANK('ÁREA MEJORA COMPETENCIAL'!A15),"",'ÁREA MEJORA COMPETENCIAL'!A15)</f>
        <v/>
      </c>
      <c r="B15" s="128" t="str">
        <f>IF(ISBLANK('ÁREA MEJORA COMPETENCIAL'!B15),"",'ÁREA MEJORA COMPETENCIAL'!B15)</f>
        <v/>
      </c>
      <c r="C15" s="101" t="str">
        <f>IF(ISBLANK('ÁREA MEJORA COMPETENCIAL'!C15),"",'ÁREA MEJORA COMPETENCIAL'!C15)</f>
        <v/>
      </c>
      <c r="D15" s="100" t="str">
        <f>IF(ISBLANK('ÁREA MEJORA COMPETENCIAL'!D15),"",'ÁREA MEJORA COMPETENCIAL'!D15)</f>
        <v/>
      </c>
      <c r="E15" s="100" t="str">
        <f>IF(ISBLANK('ÁREA MEJORA COMPETENCIAL'!E15),"",'ÁREA MEJORA COMPETENCIAL'!E15)</f>
        <v/>
      </c>
      <c r="F15" s="145" t="str">
        <f>IF(ISBLANK('ÁREA MEJORA COMPETENCIAL'!F15),"",'ÁREA MEJORA COMPETENCIAL'!F15)</f>
        <v/>
      </c>
      <c r="G15" s="141"/>
      <c r="H15" s="226"/>
      <c r="I15" s="227"/>
      <c r="J15" s="165">
        <f t="shared" si="0"/>
        <v>0</v>
      </c>
      <c r="K15" s="227"/>
      <c r="L15" s="227"/>
      <c r="M15" s="165">
        <f t="shared" si="1"/>
        <v>0</v>
      </c>
      <c r="N15" s="227"/>
      <c r="O15" s="227"/>
      <c r="P15" s="165">
        <f t="shared" si="2"/>
        <v>0</v>
      </c>
      <c r="Q15" s="227"/>
      <c r="R15" s="227"/>
      <c r="S15" s="166">
        <f t="shared" si="3"/>
        <v>0</v>
      </c>
      <c r="T15" s="93"/>
      <c r="U15" s="37" t="str">
        <f>IF(ISBLANK('ÁREA MEJORA COMPETENCIAL'!S15),"",(IF(ISERROR('ÁREA MEJORA COMPETENCIAL'!S15),"",('ÁREA MEJORA COMPETENCIAL'!Y15)*4.44444444)))</f>
        <v/>
      </c>
      <c r="V15" s="34" t="str">
        <f>IF(ISBLANK('ÁREA MEJORA COMPETENCIAL'!S15),"",(ROUND(U15,0)))</f>
        <v/>
      </c>
      <c r="W15" s="38" t="str">
        <f>IF('ÁREA MEJORA COMPETENCIAL'!Y15&lt;=2,"",V15)</f>
        <v/>
      </c>
      <c r="X15" s="223">
        <f t="shared" si="4"/>
        <v>0</v>
      </c>
      <c r="Y15" s="115" t="str">
        <f>IF(ISBLANK('ÁREA MEJORA COMPETENCIAL'!S15),"",IF(W15="","",(X15-W15)))</f>
        <v/>
      </c>
      <c r="Z15" s="122" t="str">
        <f>IF(ISBLANK('ÁREA MEJORA COMPETENCIAL'!S15),"",IF(W15="","VER RESULTADOS",(X15/W15)))</f>
        <v/>
      </c>
      <c r="AA15" s="137"/>
      <c r="AB15" s="24"/>
    </row>
    <row r="16" spans="1:28" s="59" customFormat="1" ht="18" customHeight="1" x14ac:dyDescent="0.3">
      <c r="A16" s="273" t="str">
        <f>IF(ISBLANK('ÁREA MEJORA COMPETENCIAL'!A16),"",'ÁREA MEJORA COMPETENCIAL'!A16)</f>
        <v/>
      </c>
      <c r="B16" s="128" t="str">
        <f>IF(ISBLANK('ÁREA MEJORA COMPETENCIAL'!B16),"",'ÁREA MEJORA COMPETENCIAL'!B16)</f>
        <v/>
      </c>
      <c r="C16" s="101" t="str">
        <f>IF(ISBLANK('ÁREA MEJORA COMPETENCIAL'!C16),"",'ÁREA MEJORA COMPETENCIAL'!C16)</f>
        <v/>
      </c>
      <c r="D16" s="100" t="str">
        <f>IF(ISBLANK('ÁREA MEJORA COMPETENCIAL'!D16),"",'ÁREA MEJORA COMPETENCIAL'!D16)</f>
        <v/>
      </c>
      <c r="E16" s="100" t="str">
        <f>IF(ISBLANK('ÁREA MEJORA COMPETENCIAL'!E16),"",'ÁREA MEJORA COMPETENCIAL'!E16)</f>
        <v/>
      </c>
      <c r="F16" s="145" t="str">
        <f>IF(ISBLANK('ÁREA MEJORA COMPETENCIAL'!F16),"",'ÁREA MEJORA COMPETENCIAL'!F16)</f>
        <v/>
      </c>
      <c r="G16" s="141"/>
      <c r="H16" s="224"/>
      <c r="I16" s="227"/>
      <c r="J16" s="165">
        <f t="shared" si="0"/>
        <v>0</v>
      </c>
      <c r="K16" s="227"/>
      <c r="L16" s="227"/>
      <c r="M16" s="165">
        <f t="shared" si="1"/>
        <v>0</v>
      </c>
      <c r="N16" s="227"/>
      <c r="O16" s="227"/>
      <c r="P16" s="165">
        <f t="shared" si="2"/>
        <v>0</v>
      </c>
      <c r="Q16" s="227"/>
      <c r="R16" s="227"/>
      <c r="S16" s="166">
        <f t="shared" si="3"/>
        <v>0</v>
      </c>
      <c r="T16" s="93"/>
      <c r="U16" s="37" t="str">
        <f>IF(ISBLANK('ÁREA MEJORA COMPETENCIAL'!S16),"",(IF(ISERROR('ÁREA MEJORA COMPETENCIAL'!S16),"",('ÁREA MEJORA COMPETENCIAL'!Y16)*4.44444444)))</f>
        <v/>
      </c>
      <c r="V16" s="34" t="str">
        <f>IF(ISBLANK('ÁREA MEJORA COMPETENCIAL'!S16),"",(ROUND(U16,0)))</f>
        <v/>
      </c>
      <c r="W16" s="38" t="str">
        <f>IF('ÁREA MEJORA COMPETENCIAL'!Y16&lt;=2,"",V16)</f>
        <v/>
      </c>
      <c r="X16" s="223">
        <f t="shared" si="4"/>
        <v>0</v>
      </c>
      <c r="Y16" s="115" t="str">
        <f>IF(ISBLANK('ÁREA MEJORA COMPETENCIAL'!S16),"",IF(W16="","",(X16-W16)))</f>
        <v/>
      </c>
      <c r="Z16" s="122" t="str">
        <f>IF(ISBLANK('ÁREA MEJORA COMPETENCIAL'!S16),"",IF(W16="","VER RESULTADOS",(X16/W16)))</f>
        <v/>
      </c>
      <c r="AA16" s="137"/>
      <c r="AB16" s="24"/>
    </row>
    <row r="17" spans="1:28" s="59" customFormat="1" ht="18" customHeight="1" x14ac:dyDescent="0.3">
      <c r="A17" s="273" t="str">
        <f>IF(ISBLANK('ÁREA MEJORA COMPETENCIAL'!A17),"",'ÁREA MEJORA COMPETENCIAL'!A17)</f>
        <v/>
      </c>
      <c r="B17" s="128" t="str">
        <f>IF(ISBLANK('ÁREA MEJORA COMPETENCIAL'!B17),"",'ÁREA MEJORA COMPETENCIAL'!B17)</f>
        <v/>
      </c>
      <c r="C17" s="101" t="str">
        <f>IF(ISBLANK('ÁREA MEJORA COMPETENCIAL'!C17),"",'ÁREA MEJORA COMPETENCIAL'!C17)</f>
        <v/>
      </c>
      <c r="D17" s="100" t="str">
        <f>IF(ISBLANK('ÁREA MEJORA COMPETENCIAL'!D17),"",'ÁREA MEJORA COMPETENCIAL'!D17)</f>
        <v/>
      </c>
      <c r="E17" s="100" t="str">
        <f>IF(ISBLANK('ÁREA MEJORA COMPETENCIAL'!E17),"",'ÁREA MEJORA COMPETENCIAL'!E17)</f>
        <v/>
      </c>
      <c r="F17" s="145" t="str">
        <f>IF(ISBLANK('ÁREA MEJORA COMPETENCIAL'!F17),"",'ÁREA MEJORA COMPETENCIAL'!F17)</f>
        <v/>
      </c>
      <c r="G17" s="141"/>
      <c r="H17" s="226"/>
      <c r="I17" s="227"/>
      <c r="J17" s="165">
        <f t="shared" si="0"/>
        <v>0</v>
      </c>
      <c r="K17" s="227"/>
      <c r="L17" s="227"/>
      <c r="M17" s="165">
        <f t="shared" si="1"/>
        <v>0</v>
      </c>
      <c r="N17" s="227"/>
      <c r="O17" s="227"/>
      <c r="P17" s="165">
        <f t="shared" si="2"/>
        <v>0</v>
      </c>
      <c r="Q17" s="227"/>
      <c r="R17" s="227"/>
      <c r="S17" s="166">
        <f t="shared" si="3"/>
        <v>0</v>
      </c>
      <c r="T17" s="93"/>
      <c r="U17" s="37" t="str">
        <f>IF(ISBLANK('ÁREA MEJORA COMPETENCIAL'!S17),"",(IF(ISERROR('ÁREA MEJORA COMPETENCIAL'!S17),"",('ÁREA MEJORA COMPETENCIAL'!Y17)*4.44444444)))</f>
        <v/>
      </c>
      <c r="V17" s="34" t="str">
        <f>IF(ISBLANK('ÁREA MEJORA COMPETENCIAL'!S17),"",(ROUND(U17,0)))</f>
        <v/>
      </c>
      <c r="W17" s="38" t="str">
        <f>IF('ÁREA MEJORA COMPETENCIAL'!Y17&lt;=2,"",V17)</f>
        <v/>
      </c>
      <c r="X17" s="223">
        <f t="shared" si="4"/>
        <v>0</v>
      </c>
      <c r="Y17" s="115" t="str">
        <f>IF(ISBLANK('ÁREA MEJORA COMPETENCIAL'!S17),"",IF(W17="","",(X17-W17)))</f>
        <v/>
      </c>
      <c r="Z17" s="122" t="str">
        <f>IF(ISBLANK('ÁREA MEJORA COMPETENCIAL'!S17),"",IF(W17="","VER RESULTADOS",(X17/W17)))</f>
        <v/>
      </c>
      <c r="AA17" s="137"/>
      <c r="AB17" s="24"/>
    </row>
    <row r="18" spans="1:28" s="59" customFormat="1" ht="18" customHeight="1" x14ac:dyDescent="0.3">
      <c r="A18" s="273" t="str">
        <f>IF(ISBLANK('ÁREA MEJORA COMPETENCIAL'!A18),"",'ÁREA MEJORA COMPETENCIAL'!A18)</f>
        <v/>
      </c>
      <c r="B18" s="128" t="str">
        <f>IF(ISBLANK('ÁREA MEJORA COMPETENCIAL'!B18),"",'ÁREA MEJORA COMPETENCIAL'!B18)</f>
        <v/>
      </c>
      <c r="C18" s="101" t="str">
        <f>IF(ISBLANK('ÁREA MEJORA COMPETENCIAL'!C18),"",'ÁREA MEJORA COMPETENCIAL'!C18)</f>
        <v/>
      </c>
      <c r="D18" s="100" t="str">
        <f>IF(ISBLANK('ÁREA MEJORA COMPETENCIAL'!D18),"",'ÁREA MEJORA COMPETENCIAL'!D18)</f>
        <v/>
      </c>
      <c r="E18" s="100" t="str">
        <f>IF(ISBLANK('ÁREA MEJORA COMPETENCIAL'!E18),"",'ÁREA MEJORA COMPETENCIAL'!E18)</f>
        <v/>
      </c>
      <c r="F18" s="145" t="str">
        <f>IF(ISBLANK('ÁREA MEJORA COMPETENCIAL'!F18),"",'ÁREA MEJORA COMPETENCIAL'!F18)</f>
        <v/>
      </c>
      <c r="G18" s="141"/>
      <c r="H18" s="224"/>
      <c r="I18" s="227"/>
      <c r="J18" s="165">
        <f t="shared" si="0"/>
        <v>0</v>
      </c>
      <c r="K18" s="227"/>
      <c r="L18" s="227"/>
      <c r="M18" s="165">
        <f t="shared" si="1"/>
        <v>0</v>
      </c>
      <c r="N18" s="227"/>
      <c r="O18" s="227"/>
      <c r="P18" s="165">
        <f t="shared" si="2"/>
        <v>0</v>
      </c>
      <c r="Q18" s="227"/>
      <c r="R18" s="227"/>
      <c r="S18" s="166">
        <f t="shared" si="3"/>
        <v>0</v>
      </c>
      <c r="T18" s="93"/>
      <c r="U18" s="37" t="str">
        <f>IF(ISBLANK('ÁREA MEJORA COMPETENCIAL'!S18),"",(IF(ISERROR('ÁREA MEJORA COMPETENCIAL'!S18),"",('ÁREA MEJORA COMPETENCIAL'!Y18)*4.44444444)))</f>
        <v/>
      </c>
      <c r="V18" s="34" t="str">
        <f>IF(ISBLANK('ÁREA MEJORA COMPETENCIAL'!S18),"",(ROUND(U18,0)))</f>
        <v/>
      </c>
      <c r="W18" s="38" t="str">
        <f>IF('ÁREA MEJORA COMPETENCIAL'!Y18&lt;=2,"",V18)</f>
        <v/>
      </c>
      <c r="X18" s="223">
        <f t="shared" si="4"/>
        <v>0</v>
      </c>
      <c r="Y18" s="115" t="str">
        <f>IF(ISBLANK('ÁREA MEJORA COMPETENCIAL'!S18),"",IF(W18="","",(X18-W18)))</f>
        <v/>
      </c>
      <c r="Z18" s="122" t="str">
        <f>IF(ISBLANK('ÁREA MEJORA COMPETENCIAL'!S18),"",IF(W18="","VER RESULTADOS",(X18/W18)))</f>
        <v/>
      </c>
      <c r="AA18" s="137"/>
      <c r="AB18" s="24"/>
    </row>
    <row r="19" spans="1:28" s="59" customFormat="1" ht="18" customHeight="1" x14ac:dyDescent="0.3">
      <c r="A19" s="273" t="str">
        <f>IF(ISBLANK('ÁREA MEJORA COMPETENCIAL'!A19),"",'ÁREA MEJORA COMPETENCIAL'!A19)</f>
        <v/>
      </c>
      <c r="B19" s="128" t="str">
        <f>IF(ISBLANK('ÁREA MEJORA COMPETENCIAL'!B19),"",'ÁREA MEJORA COMPETENCIAL'!B19)</f>
        <v/>
      </c>
      <c r="C19" s="101" t="str">
        <f>IF(ISBLANK('ÁREA MEJORA COMPETENCIAL'!C19),"",'ÁREA MEJORA COMPETENCIAL'!C19)</f>
        <v/>
      </c>
      <c r="D19" s="100" t="str">
        <f>IF(ISBLANK('ÁREA MEJORA COMPETENCIAL'!D19),"",'ÁREA MEJORA COMPETENCIAL'!D19)</f>
        <v/>
      </c>
      <c r="E19" s="100" t="str">
        <f>IF(ISBLANK('ÁREA MEJORA COMPETENCIAL'!E19),"",'ÁREA MEJORA COMPETENCIAL'!E19)</f>
        <v/>
      </c>
      <c r="F19" s="145" t="str">
        <f>IF(ISBLANK('ÁREA MEJORA COMPETENCIAL'!F19),"",'ÁREA MEJORA COMPETENCIAL'!F19)</f>
        <v/>
      </c>
      <c r="G19" s="141"/>
      <c r="H19" s="226"/>
      <c r="I19" s="227"/>
      <c r="J19" s="165">
        <f t="shared" si="0"/>
        <v>0</v>
      </c>
      <c r="K19" s="227"/>
      <c r="L19" s="227"/>
      <c r="M19" s="165">
        <f t="shared" si="1"/>
        <v>0</v>
      </c>
      <c r="N19" s="227"/>
      <c r="O19" s="227"/>
      <c r="P19" s="165">
        <f t="shared" si="2"/>
        <v>0</v>
      </c>
      <c r="Q19" s="227"/>
      <c r="R19" s="227"/>
      <c r="S19" s="166">
        <f t="shared" si="3"/>
        <v>0</v>
      </c>
      <c r="T19" s="93"/>
      <c r="U19" s="37" t="str">
        <f>IF(ISBLANK('ÁREA MEJORA COMPETENCIAL'!S19),"",(IF(ISERROR('ÁREA MEJORA COMPETENCIAL'!S19),"",('ÁREA MEJORA COMPETENCIAL'!Y19)*4.44444444)))</f>
        <v/>
      </c>
      <c r="V19" s="34" t="str">
        <f>IF(ISBLANK('ÁREA MEJORA COMPETENCIAL'!S19),"",(ROUND(U19,0)))</f>
        <v/>
      </c>
      <c r="W19" s="38" t="str">
        <f>IF('ÁREA MEJORA COMPETENCIAL'!Y19&lt;=2,"",V19)</f>
        <v/>
      </c>
      <c r="X19" s="223">
        <f t="shared" si="4"/>
        <v>0</v>
      </c>
      <c r="Y19" s="115" t="str">
        <f>IF(ISBLANK('ÁREA MEJORA COMPETENCIAL'!S19),"",IF(W19="","",(X19-W19)))</f>
        <v/>
      </c>
      <c r="Z19" s="122" t="str">
        <f>IF(ISBLANK('ÁREA MEJORA COMPETENCIAL'!S19),"",IF(W19="","VER RESULTADOS",(X19/W19)))</f>
        <v/>
      </c>
      <c r="AA19" s="137"/>
      <c r="AB19" s="24"/>
    </row>
    <row r="20" spans="1:28" s="59" customFormat="1" ht="18" customHeight="1" x14ac:dyDescent="0.3">
      <c r="A20" s="273" t="str">
        <f>IF(ISBLANK('ÁREA MEJORA COMPETENCIAL'!A20),"",'ÁREA MEJORA COMPETENCIAL'!A20)</f>
        <v/>
      </c>
      <c r="B20" s="128" t="str">
        <f>IF(ISBLANK('ÁREA MEJORA COMPETENCIAL'!B20),"",'ÁREA MEJORA COMPETENCIAL'!B20)</f>
        <v/>
      </c>
      <c r="C20" s="101" t="str">
        <f>IF(ISBLANK('ÁREA MEJORA COMPETENCIAL'!C20),"",'ÁREA MEJORA COMPETENCIAL'!C20)</f>
        <v/>
      </c>
      <c r="D20" s="100" t="str">
        <f>IF(ISBLANK('ÁREA MEJORA COMPETENCIAL'!D20),"",'ÁREA MEJORA COMPETENCIAL'!D20)</f>
        <v/>
      </c>
      <c r="E20" s="100" t="str">
        <f>IF(ISBLANK('ÁREA MEJORA COMPETENCIAL'!E20),"",'ÁREA MEJORA COMPETENCIAL'!E20)</f>
        <v/>
      </c>
      <c r="F20" s="145" t="str">
        <f>IF(ISBLANK('ÁREA MEJORA COMPETENCIAL'!F20),"",'ÁREA MEJORA COMPETENCIAL'!F20)</f>
        <v/>
      </c>
      <c r="G20" s="141"/>
      <c r="H20" s="224"/>
      <c r="I20" s="227"/>
      <c r="J20" s="165">
        <f t="shared" si="0"/>
        <v>0</v>
      </c>
      <c r="K20" s="227"/>
      <c r="L20" s="227"/>
      <c r="M20" s="165">
        <f t="shared" si="1"/>
        <v>0</v>
      </c>
      <c r="N20" s="227"/>
      <c r="O20" s="227"/>
      <c r="P20" s="165">
        <f t="shared" si="2"/>
        <v>0</v>
      </c>
      <c r="Q20" s="227"/>
      <c r="R20" s="227"/>
      <c r="S20" s="166">
        <f t="shared" si="3"/>
        <v>0</v>
      </c>
      <c r="T20" s="93"/>
      <c r="U20" s="37" t="str">
        <f>IF(ISBLANK('ÁREA MEJORA COMPETENCIAL'!S20),"",(IF(ISERROR('ÁREA MEJORA COMPETENCIAL'!S20),"",('ÁREA MEJORA COMPETENCIAL'!Y20)*4.44444444)))</f>
        <v/>
      </c>
      <c r="V20" s="34" t="str">
        <f>IF(ISBLANK('ÁREA MEJORA COMPETENCIAL'!S20),"",(ROUND(U20,0)))</f>
        <v/>
      </c>
      <c r="W20" s="38" t="str">
        <f>IF('ÁREA MEJORA COMPETENCIAL'!Y20&lt;=2,"",V20)</f>
        <v/>
      </c>
      <c r="X20" s="223">
        <f t="shared" si="4"/>
        <v>0</v>
      </c>
      <c r="Y20" s="115" t="str">
        <f>IF(ISBLANK('ÁREA MEJORA COMPETENCIAL'!S20),"",IF(W20="","",(X20-W20)))</f>
        <v/>
      </c>
      <c r="Z20" s="122" t="str">
        <f>IF(ISBLANK('ÁREA MEJORA COMPETENCIAL'!S20),"",IF(W20="","VER RESULTADOS",(X20/W20)))</f>
        <v/>
      </c>
      <c r="AA20" s="137"/>
      <c r="AB20" s="24"/>
    </row>
    <row r="21" spans="1:28" s="59" customFormat="1" ht="18" customHeight="1" x14ac:dyDescent="0.3">
      <c r="A21" s="273" t="str">
        <f>IF(ISBLANK('ÁREA MEJORA COMPETENCIAL'!A21),"",'ÁREA MEJORA COMPETENCIAL'!A21)</f>
        <v/>
      </c>
      <c r="B21" s="128" t="str">
        <f>IF(ISBLANK('ÁREA MEJORA COMPETENCIAL'!B21),"",'ÁREA MEJORA COMPETENCIAL'!B21)</f>
        <v/>
      </c>
      <c r="C21" s="101" t="str">
        <f>IF(ISBLANK('ÁREA MEJORA COMPETENCIAL'!C21),"",'ÁREA MEJORA COMPETENCIAL'!C21)</f>
        <v/>
      </c>
      <c r="D21" s="100" t="str">
        <f>IF(ISBLANK('ÁREA MEJORA COMPETENCIAL'!D21),"",'ÁREA MEJORA COMPETENCIAL'!D21)</f>
        <v/>
      </c>
      <c r="E21" s="100" t="str">
        <f>IF(ISBLANK('ÁREA MEJORA COMPETENCIAL'!E21),"",'ÁREA MEJORA COMPETENCIAL'!E21)</f>
        <v/>
      </c>
      <c r="F21" s="145" t="str">
        <f>IF(ISBLANK('ÁREA MEJORA COMPETENCIAL'!F21),"",'ÁREA MEJORA COMPETENCIAL'!F21)</f>
        <v/>
      </c>
      <c r="G21" s="141"/>
      <c r="H21" s="226"/>
      <c r="I21" s="227"/>
      <c r="J21" s="165">
        <f t="shared" si="0"/>
        <v>0</v>
      </c>
      <c r="K21" s="227"/>
      <c r="L21" s="227"/>
      <c r="M21" s="165">
        <f t="shared" si="1"/>
        <v>0</v>
      </c>
      <c r="N21" s="227"/>
      <c r="O21" s="227"/>
      <c r="P21" s="165">
        <f t="shared" si="2"/>
        <v>0</v>
      </c>
      <c r="Q21" s="227"/>
      <c r="R21" s="227"/>
      <c r="S21" s="166">
        <f t="shared" si="3"/>
        <v>0</v>
      </c>
      <c r="T21" s="93"/>
      <c r="U21" s="37" t="str">
        <f>IF(ISBLANK('ÁREA MEJORA COMPETENCIAL'!S21),"",(IF(ISERROR('ÁREA MEJORA COMPETENCIAL'!S21),"",('ÁREA MEJORA COMPETENCIAL'!Y21)*4.44444444)))</f>
        <v/>
      </c>
      <c r="V21" s="34" t="str">
        <f>IF(ISBLANK('ÁREA MEJORA COMPETENCIAL'!S21),"",(ROUND(U21,0)))</f>
        <v/>
      </c>
      <c r="W21" s="38" t="str">
        <f>IF('ÁREA MEJORA COMPETENCIAL'!Y21&lt;=2,"",V21)</f>
        <v/>
      </c>
      <c r="X21" s="223">
        <f t="shared" si="4"/>
        <v>0</v>
      </c>
      <c r="Y21" s="115" t="str">
        <f>IF(ISBLANK('ÁREA MEJORA COMPETENCIAL'!S21),"",IF(W21="","",(X21-W21)))</f>
        <v/>
      </c>
      <c r="Z21" s="122" t="str">
        <f>IF(ISBLANK('ÁREA MEJORA COMPETENCIAL'!S21),"",IF(W21="","VER RESULTADOS",(X21/W21)))</f>
        <v/>
      </c>
      <c r="AA21" s="137"/>
      <c r="AB21" s="24"/>
    </row>
    <row r="22" spans="1:28" s="59" customFormat="1" ht="18" customHeight="1" x14ac:dyDescent="0.3">
      <c r="A22" s="273" t="str">
        <f>IF(ISBLANK('ÁREA MEJORA COMPETENCIAL'!A22),"",'ÁREA MEJORA COMPETENCIAL'!A22)</f>
        <v/>
      </c>
      <c r="B22" s="128" t="str">
        <f>IF(ISBLANK('ÁREA MEJORA COMPETENCIAL'!B22),"",'ÁREA MEJORA COMPETENCIAL'!B22)</f>
        <v/>
      </c>
      <c r="C22" s="101" t="str">
        <f>IF(ISBLANK('ÁREA MEJORA COMPETENCIAL'!C22),"",'ÁREA MEJORA COMPETENCIAL'!C22)</f>
        <v/>
      </c>
      <c r="D22" s="100" t="str">
        <f>IF(ISBLANK('ÁREA MEJORA COMPETENCIAL'!D22),"",'ÁREA MEJORA COMPETENCIAL'!D22)</f>
        <v/>
      </c>
      <c r="E22" s="100" t="str">
        <f>IF(ISBLANK('ÁREA MEJORA COMPETENCIAL'!E22),"",'ÁREA MEJORA COMPETENCIAL'!E22)</f>
        <v/>
      </c>
      <c r="F22" s="145" t="str">
        <f>IF(ISBLANK('ÁREA MEJORA COMPETENCIAL'!F22),"",'ÁREA MEJORA COMPETENCIAL'!F22)</f>
        <v/>
      </c>
      <c r="G22" s="141"/>
      <c r="H22" s="224"/>
      <c r="I22" s="227"/>
      <c r="J22" s="165">
        <f t="shared" si="0"/>
        <v>0</v>
      </c>
      <c r="K22" s="227"/>
      <c r="L22" s="227"/>
      <c r="M22" s="165">
        <f t="shared" si="1"/>
        <v>0</v>
      </c>
      <c r="N22" s="227"/>
      <c r="O22" s="227"/>
      <c r="P22" s="165">
        <f t="shared" si="2"/>
        <v>0</v>
      </c>
      <c r="Q22" s="227"/>
      <c r="R22" s="227"/>
      <c r="S22" s="166">
        <f t="shared" si="3"/>
        <v>0</v>
      </c>
      <c r="T22" s="93"/>
      <c r="U22" s="37" t="str">
        <f>IF(ISBLANK('ÁREA MEJORA COMPETENCIAL'!S22),"",(IF(ISERROR('ÁREA MEJORA COMPETENCIAL'!S22),"",('ÁREA MEJORA COMPETENCIAL'!Y22)*4.44444444)))</f>
        <v/>
      </c>
      <c r="V22" s="34" t="str">
        <f>IF(ISBLANK('ÁREA MEJORA COMPETENCIAL'!S22),"",(ROUND(U22,0)))</f>
        <v/>
      </c>
      <c r="W22" s="38" t="str">
        <f>IF('ÁREA MEJORA COMPETENCIAL'!Y22&lt;=2,"",V22)</f>
        <v/>
      </c>
      <c r="X22" s="223">
        <f t="shared" si="4"/>
        <v>0</v>
      </c>
      <c r="Y22" s="115" t="str">
        <f>IF(ISBLANK('ÁREA MEJORA COMPETENCIAL'!S22),"",IF(W22="","",(X22-W22)))</f>
        <v/>
      </c>
      <c r="Z22" s="122" t="str">
        <f>IF(ISBLANK('ÁREA MEJORA COMPETENCIAL'!S22),"",IF(W22="","VER RESULTADOS",(X22/W22)))</f>
        <v/>
      </c>
      <c r="AA22" s="137"/>
      <c r="AB22" s="24"/>
    </row>
    <row r="23" spans="1:28" s="59" customFormat="1" ht="18" customHeight="1" x14ac:dyDescent="0.3">
      <c r="A23" s="273" t="str">
        <f>IF(ISBLANK('ÁREA MEJORA COMPETENCIAL'!A23),"",'ÁREA MEJORA COMPETENCIAL'!A23)</f>
        <v/>
      </c>
      <c r="B23" s="128" t="str">
        <f>IF(ISBLANK('ÁREA MEJORA COMPETENCIAL'!B23),"",'ÁREA MEJORA COMPETENCIAL'!B23)</f>
        <v/>
      </c>
      <c r="C23" s="101" t="str">
        <f>IF(ISBLANK('ÁREA MEJORA COMPETENCIAL'!C23),"",'ÁREA MEJORA COMPETENCIAL'!C23)</f>
        <v/>
      </c>
      <c r="D23" s="100" t="str">
        <f>IF(ISBLANK('ÁREA MEJORA COMPETENCIAL'!D23),"",'ÁREA MEJORA COMPETENCIAL'!D23)</f>
        <v/>
      </c>
      <c r="E23" s="100" t="str">
        <f>IF(ISBLANK('ÁREA MEJORA COMPETENCIAL'!E23),"",'ÁREA MEJORA COMPETENCIAL'!E23)</f>
        <v/>
      </c>
      <c r="F23" s="145" t="str">
        <f>IF(ISBLANK('ÁREA MEJORA COMPETENCIAL'!F23),"",'ÁREA MEJORA COMPETENCIAL'!F23)</f>
        <v/>
      </c>
      <c r="G23" s="141"/>
      <c r="H23" s="226"/>
      <c r="I23" s="227"/>
      <c r="J23" s="165">
        <f t="shared" si="0"/>
        <v>0</v>
      </c>
      <c r="K23" s="227"/>
      <c r="L23" s="227"/>
      <c r="M23" s="165">
        <f t="shared" si="1"/>
        <v>0</v>
      </c>
      <c r="N23" s="227"/>
      <c r="O23" s="227"/>
      <c r="P23" s="165">
        <f t="shared" si="2"/>
        <v>0</v>
      </c>
      <c r="Q23" s="227"/>
      <c r="R23" s="227"/>
      <c r="S23" s="166">
        <f t="shared" si="3"/>
        <v>0</v>
      </c>
      <c r="T23" s="93"/>
      <c r="U23" s="37" t="str">
        <f>IF(ISBLANK('ÁREA MEJORA COMPETENCIAL'!S23),"",(IF(ISERROR('ÁREA MEJORA COMPETENCIAL'!S23),"",('ÁREA MEJORA COMPETENCIAL'!Y23)*4.44444444)))</f>
        <v/>
      </c>
      <c r="V23" s="34" t="str">
        <f>IF(ISBLANK('ÁREA MEJORA COMPETENCIAL'!S23),"",(ROUND(U23,0)))</f>
        <v/>
      </c>
      <c r="W23" s="38" t="str">
        <f>IF('ÁREA MEJORA COMPETENCIAL'!Y23&lt;=2,"",V23)</f>
        <v/>
      </c>
      <c r="X23" s="223">
        <f t="shared" si="4"/>
        <v>0</v>
      </c>
      <c r="Y23" s="115" t="str">
        <f>IF(ISBLANK('ÁREA MEJORA COMPETENCIAL'!S23),"",IF(W23="","",(X23-W23)))</f>
        <v/>
      </c>
      <c r="Z23" s="122" t="str">
        <f>IF(ISBLANK('ÁREA MEJORA COMPETENCIAL'!S23),"",IF(W23="","VER RESULTADOS",(X23/W23)))</f>
        <v/>
      </c>
      <c r="AA23" s="137"/>
      <c r="AB23" s="24"/>
    </row>
    <row r="24" spans="1:28" s="59" customFormat="1" ht="18" customHeight="1" x14ac:dyDescent="0.3">
      <c r="A24" s="273" t="str">
        <f>IF(ISBLANK('ÁREA MEJORA COMPETENCIAL'!A24),"",'ÁREA MEJORA COMPETENCIAL'!A24)</f>
        <v/>
      </c>
      <c r="B24" s="128" t="str">
        <f>IF(ISBLANK('ÁREA MEJORA COMPETENCIAL'!B24),"",'ÁREA MEJORA COMPETENCIAL'!B24)</f>
        <v/>
      </c>
      <c r="C24" s="101" t="str">
        <f>IF(ISBLANK('ÁREA MEJORA COMPETENCIAL'!C24),"",'ÁREA MEJORA COMPETENCIAL'!C24)</f>
        <v/>
      </c>
      <c r="D24" s="100" t="str">
        <f>IF(ISBLANK('ÁREA MEJORA COMPETENCIAL'!D24),"",'ÁREA MEJORA COMPETENCIAL'!D24)</f>
        <v/>
      </c>
      <c r="E24" s="100" t="str">
        <f>IF(ISBLANK('ÁREA MEJORA COMPETENCIAL'!E24),"",'ÁREA MEJORA COMPETENCIAL'!E24)</f>
        <v/>
      </c>
      <c r="F24" s="145" t="str">
        <f>IF(ISBLANK('ÁREA MEJORA COMPETENCIAL'!F24),"",'ÁREA MEJORA COMPETENCIAL'!F24)</f>
        <v/>
      </c>
      <c r="G24" s="141"/>
      <c r="H24" s="224"/>
      <c r="I24" s="227"/>
      <c r="J24" s="165">
        <f t="shared" si="0"/>
        <v>0</v>
      </c>
      <c r="K24" s="227"/>
      <c r="L24" s="227"/>
      <c r="M24" s="165">
        <f t="shared" si="1"/>
        <v>0</v>
      </c>
      <c r="N24" s="227"/>
      <c r="O24" s="227"/>
      <c r="P24" s="165">
        <f t="shared" si="2"/>
        <v>0</v>
      </c>
      <c r="Q24" s="227"/>
      <c r="R24" s="227"/>
      <c r="S24" s="166">
        <f t="shared" si="3"/>
        <v>0</v>
      </c>
      <c r="T24" s="93"/>
      <c r="U24" s="37" t="str">
        <f>IF(ISBLANK('ÁREA MEJORA COMPETENCIAL'!S24),"",(IF(ISERROR('ÁREA MEJORA COMPETENCIAL'!S24),"",('ÁREA MEJORA COMPETENCIAL'!Y24)*4.44444444)))</f>
        <v/>
      </c>
      <c r="V24" s="34" t="str">
        <f>IF(ISBLANK('ÁREA MEJORA COMPETENCIAL'!S24),"",(ROUND(U24,0)))</f>
        <v/>
      </c>
      <c r="W24" s="38" t="str">
        <f>IF('ÁREA MEJORA COMPETENCIAL'!Y24&lt;=2,"",V24)</f>
        <v/>
      </c>
      <c r="X24" s="223">
        <f t="shared" si="4"/>
        <v>0</v>
      </c>
      <c r="Y24" s="115" t="str">
        <f>IF(ISBLANK('ÁREA MEJORA COMPETENCIAL'!S24),"",IF(W24="","",(X24-W24)))</f>
        <v/>
      </c>
      <c r="Z24" s="122" t="str">
        <f>IF(ISBLANK('ÁREA MEJORA COMPETENCIAL'!S24),"",IF(W24="","VER RESULTADOS",(X24/W24)))</f>
        <v/>
      </c>
      <c r="AA24" s="137"/>
      <c r="AB24" s="24"/>
    </row>
    <row r="25" spans="1:28" s="59" customFormat="1" ht="18" customHeight="1" x14ac:dyDescent="0.3">
      <c r="A25" s="273" t="str">
        <f>IF(ISBLANK('ÁREA MEJORA COMPETENCIAL'!A25),"",'ÁREA MEJORA COMPETENCIAL'!A25)</f>
        <v/>
      </c>
      <c r="B25" s="128" t="str">
        <f>IF(ISBLANK('ÁREA MEJORA COMPETENCIAL'!B25),"",'ÁREA MEJORA COMPETENCIAL'!B25)</f>
        <v/>
      </c>
      <c r="C25" s="101" t="str">
        <f>IF(ISBLANK('ÁREA MEJORA COMPETENCIAL'!C25),"",'ÁREA MEJORA COMPETENCIAL'!C25)</f>
        <v/>
      </c>
      <c r="D25" s="100" t="str">
        <f>IF(ISBLANK('ÁREA MEJORA COMPETENCIAL'!D25),"",'ÁREA MEJORA COMPETENCIAL'!D25)</f>
        <v/>
      </c>
      <c r="E25" s="100" t="str">
        <f>IF(ISBLANK('ÁREA MEJORA COMPETENCIAL'!E25),"",'ÁREA MEJORA COMPETENCIAL'!E25)</f>
        <v/>
      </c>
      <c r="F25" s="145" t="str">
        <f>IF(ISBLANK('ÁREA MEJORA COMPETENCIAL'!F25),"",'ÁREA MEJORA COMPETENCIAL'!F25)</f>
        <v/>
      </c>
      <c r="G25" s="141"/>
      <c r="H25" s="226"/>
      <c r="I25" s="227"/>
      <c r="J25" s="165">
        <f t="shared" si="0"/>
        <v>0</v>
      </c>
      <c r="K25" s="227"/>
      <c r="L25" s="227"/>
      <c r="M25" s="165">
        <f t="shared" si="1"/>
        <v>0</v>
      </c>
      <c r="N25" s="227"/>
      <c r="O25" s="227"/>
      <c r="P25" s="165">
        <f t="shared" si="2"/>
        <v>0</v>
      </c>
      <c r="Q25" s="227"/>
      <c r="R25" s="227"/>
      <c r="S25" s="166">
        <f t="shared" si="3"/>
        <v>0</v>
      </c>
      <c r="T25" s="93"/>
      <c r="U25" s="37" t="str">
        <f>IF(ISBLANK('ÁREA MEJORA COMPETENCIAL'!S25),"",(IF(ISERROR('ÁREA MEJORA COMPETENCIAL'!S25),"",('ÁREA MEJORA COMPETENCIAL'!Y25)*4.44444444)))</f>
        <v/>
      </c>
      <c r="V25" s="34" t="str">
        <f>IF(ISBLANK('ÁREA MEJORA COMPETENCIAL'!S25),"",(ROUND(U25,0)))</f>
        <v/>
      </c>
      <c r="W25" s="38" t="str">
        <f>IF('ÁREA MEJORA COMPETENCIAL'!Y25&lt;=2,"",V25)</f>
        <v/>
      </c>
      <c r="X25" s="223">
        <f t="shared" si="4"/>
        <v>0</v>
      </c>
      <c r="Y25" s="115" t="str">
        <f>IF(ISBLANK('ÁREA MEJORA COMPETENCIAL'!S25),"",IF(W25="","",(X25-W25)))</f>
        <v/>
      </c>
      <c r="Z25" s="122" t="str">
        <f>IF(ISBLANK('ÁREA MEJORA COMPETENCIAL'!S25),"",IF(W25="","VER RESULTADOS",(X25/W25)))</f>
        <v/>
      </c>
      <c r="AA25" s="137"/>
      <c r="AB25" s="24"/>
    </row>
    <row r="26" spans="1:28" s="59" customFormat="1" ht="18" customHeight="1" x14ac:dyDescent="0.3">
      <c r="A26" s="273" t="str">
        <f>IF(ISBLANK('ÁREA MEJORA COMPETENCIAL'!A26),"",'ÁREA MEJORA COMPETENCIAL'!A26)</f>
        <v/>
      </c>
      <c r="B26" s="128" t="str">
        <f>IF(ISBLANK('ÁREA MEJORA COMPETENCIAL'!B26),"",'ÁREA MEJORA COMPETENCIAL'!B26)</f>
        <v/>
      </c>
      <c r="C26" s="101" t="str">
        <f>IF(ISBLANK('ÁREA MEJORA COMPETENCIAL'!C26),"",'ÁREA MEJORA COMPETENCIAL'!C26)</f>
        <v/>
      </c>
      <c r="D26" s="100" t="str">
        <f>IF(ISBLANK('ÁREA MEJORA COMPETENCIAL'!D26),"",'ÁREA MEJORA COMPETENCIAL'!D26)</f>
        <v/>
      </c>
      <c r="E26" s="100" t="str">
        <f>IF(ISBLANK('ÁREA MEJORA COMPETENCIAL'!E26),"",'ÁREA MEJORA COMPETENCIAL'!E26)</f>
        <v/>
      </c>
      <c r="F26" s="145" t="str">
        <f>IF(ISBLANK('ÁREA MEJORA COMPETENCIAL'!F26),"",'ÁREA MEJORA COMPETENCIAL'!F26)</f>
        <v/>
      </c>
      <c r="G26" s="141"/>
      <c r="H26" s="224"/>
      <c r="I26" s="227"/>
      <c r="J26" s="165">
        <f t="shared" si="0"/>
        <v>0</v>
      </c>
      <c r="K26" s="227"/>
      <c r="L26" s="227"/>
      <c r="M26" s="165">
        <f t="shared" si="1"/>
        <v>0</v>
      </c>
      <c r="N26" s="227"/>
      <c r="O26" s="227"/>
      <c r="P26" s="165">
        <f t="shared" si="2"/>
        <v>0</v>
      </c>
      <c r="Q26" s="227"/>
      <c r="R26" s="227"/>
      <c r="S26" s="166">
        <f t="shared" si="3"/>
        <v>0</v>
      </c>
      <c r="T26" s="93"/>
      <c r="U26" s="37" t="str">
        <f>IF(ISBLANK('ÁREA MEJORA COMPETENCIAL'!S26),"",(IF(ISERROR('ÁREA MEJORA COMPETENCIAL'!S26),"",('ÁREA MEJORA COMPETENCIAL'!Y26)*4.44444444)))</f>
        <v/>
      </c>
      <c r="V26" s="34" t="str">
        <f>IF(ISBLANK('ÁREA MEJORA COMPETENCIAL'!S26),"",(ROUND(U26,0)))</f>
        <v/>
      </c>
      <c r="W26" s="38" t="str">
        <f>IF('ÁREA MEJORA COMPETENCIAL'!Y26&lt;=2,"",V26)</f>
        <v/>
      </c>
      <c r="X26" s="223">
        <f t="shared" si="4"/>
        <v>0</v>
      </c>
      <c r="Y26" s="115" t="str">
        <f>IF(ISBLANK('ÁREA MEJORA COMPETENCIAL'!S26),"",IF(W26="","",(X26-W26)))</f>
        <v/>
      </c>
      <c r="Z26" s="122" t="str">
        <f>IF(ISBLANK('ÁREA MEJORA COMPETENCIAL'!S26),"",IF(W26="","VER RESULTADOS",(X26/W26)))</f>
        <v/>
      </c>
      <c r="AA26" s="137"/>
      <c r="AB26" s="24"/>
    </row>
    <row r="27" spans="1:28" s="59" customFormat="1" ht="18" customHeight="1" x14ac:dyDescent="0.3">
      <c r="A27" s="273" t="str">
        <f>IF(ISBLANK('ÁREA MEJORA COMPETENCIAL'!A27),"",'ÁREA MEJORA COMPETENCIAL'!A27)</f>
        <v/>
      </c>
      <c r="B27" s="128" t="str">
        <f>IF(ISBLANK('ÁREA MEJORA COMPETENCIAL'!B27),"",'ÁREA MEJORA COMPETENCIAL'!B27)</f>
        <v/>
      </c>
      <c r="C27" s="101" t="str">
        <f>IF(ISBLANK('ÁREA MEJORA COMPETENCIAL'!C27),"",'ÁREA MEJORA COMPETENCIAL'!C27)</f>
        <v/>
      </c>
      <c r="D27" s="100" t="str">
        <f>IF(ISBLANK('ÁREA MEJORA COMPETENCIAL'!D27),"",'ÁREA MEJORA COMPETENCIAL'!D27)</f>
        <v/>
      </c>
      <c r="E27" s="100" t="str">
        <f>IF(ISBLANK('ÁREA MEJORA COMPETENCIAL'!E27),"",'ÁREA MEJORA COMPETENCIAL'!E27)</f>
        <v/>
      </c>
      <c r="F27" s="145" t="str">
        <f>IF(ISBLANK('ÁREA MEJORA COMPETENCIAL'!F27),"",'ÁREA MEJORA COMPETENCIAL'!F27)</f>
        <v/>
      </c>
      <c r="G27" s="141"/>
      <c r="H27" s="226"/>
      <c r="I27" s="227"/>
      <c r="J27" s="165">
        <f t="shared" si="0"/>
        <v>0</v>
      </c>
      <c r="K27" s="227"/>
      <c r="L27" s="227"/>
      <c r="M27" s="165">
        <f t="shared" si="1"/>
        <v>0</v>
      </c>
      <c r="N27" s="227"/>
      <c r="O27" s="227"/>
      <c r="P27" s="165">
        <f t="shared" si="2"/>
        <v>0</v>
      </c>
      <c r="Q27" s="227"/>
      <c r="R27" s="227"/>
      <c r="S27" s="166">
        <f t="shared" si="3"/>
        <v>0</v>
      </c>
      <c r="T27" s="93"/>
      <c r="U27" s="37" t="str">
        <f>IF(ISBLANK('ÁREA MEJORA COMPETENCIAL'!S27),"",(IF(ISERROR('ÁREA MEJORA COMPETENCIAL'!S27),"",('ÁREA MEJORA COMPETENCIAL'!Y27)*4.44444444)))</f>
        <v/>
      </c>
      <c r="V27" s="34" t="str">
        <f>IF(ISBLANK('ÁREA MEJORA COMPETENCIAL'!S27),"",(ROUND(U27,0)))</f>
        <v/>
      </c>
      <c r="W27" s="38" t="str">
        <f>IF('ÁREA MEJORA COMPETENCIAL'!Y27&lt;=2,"",V27)</f>
        <v/>
      </c>
      <c r="X27" s="223">
        <f t="shared" si="4"/>
        <v>0</v>
      </c>
      <c r="Y27" s="115" t="str">
        <f>IF(ISBLANK('ÁREA MEJORA COMPETENCIAL'!S27),"",IF(W27="","",(X27-W27)))</f>
        <v/>
      </c>
      <c r="Z27" s="122" t="str">
        <f>IF(ISBLANK('ÁREA MEJORA COMPETENCIAL'!S27),"",IF(W27="","VER RESULTADOS",(X27/W27)))</f>
        <v/>
      </c>
      <c r="AA27" s="137"/>
      <c r="AB27" s="24"/>
    </row>
    <row r="28" spans="1:28" s="59" customFormat="1" ht="18" customHeight="1" x14ac:dyDescent="0.3">
      <c r="A28" s="273" t="str">
        <f>IF(ISBLANK('ÁREA MEJORA COMPETENCIAL'!A28),"",'ÁREA MEJORA COMPETENCIAL'!A28)</f>
        <v/>
      </c>
      <c r="B28" s="128" t="str">
        <f>IF(ISBLANK('ÁREA MEJORA COMPETENCIAL'!B28),"",'ÁREA MEJORA COMPETENCIAL'!B28)</f>
        <v/>
      </c>
      <c r="C28" s="101" t="str">
        <f>IF(ISBLANK('ÁREA MEJORA COMPETENCIAL'!C28),"",'ÁREA MEJORA COMPETENCIAL'!C28)</f>
        <v/>
      </c>
      <c r="D28" s="100" t="str">
        <f>IF(ISBLANK('ÁREA MEJORA COMPETENCIAL'!D28),"",'ÁREA MEJORA COMPETENCIAL'!D28)</f>
        <v/>
      </c>
      <c r="E28" s="100" t="str">
        <f>IF(ISBLANK('ÁREA MEJORA COMPETENCIAL'!E28),"",'ÁREA MEJORA COMPETENCIAL'!E28)</f>
        <v/>
      </c>
      <c r="F28" s="145" t="str">
        <f>IF(ISBLANK('ÁREA MEJORA COMPETENCIAL'!F28),"",'ÁREA MEJORA COMPETENCIAL'!F28)</f>
        <v/>
      </c>
      <c r="G28" s="141"/>
      <c r="H28" s="224"/>
      <c r="I28" s="227"/>
      <c r="J28" s="165">
        <f t="shared" si="0"/>
        <v>0</v>
      </c>
      <c r="K28" s="227"/>
      <c r="L28" s="227"/>
      <c r="M28" s="165">
        <f t="shared" si="1"/>
        <v>0</v>
      </c>
      <c r="N28" s="227"/>
      <c r="O28" s="227"/>
      <c r="P28" s="165">
        <f t="shared" si="2"/>
        <v>0</v>
      </c>
      <c r="Q28" s="227"/>
      <c r="R28" s="227"/>
      <c r="S28" s="166">
        <f t="shared" si="3"/>
        <v>0</v>
      </c>
      <c r="T28" s="93"/>
      <c r="U28" s="37" t="str">
        <f>IF(ISBLANK('ÁREA MEJORA COMPETENCIAL'!S28),"",(IF(ISERROR('ÁREA MEJORA COMPETENCIAL'!S28),"",('ÁREA MEJORA COMPETENCIAL'!Y28)*4.44444444)))</f>
        <v/>
      </c>
      <c r="V28" s="34" t="str">
        <f>IF(ISBLANK('ÁREA MEJORA COMPETENCIAL'!S28),"",(ROUND(U28,0)))</f>
        <v/>
      </c>
      <c r="W28" s="38" t="str">
        <f>IF('ÁREA MEJORA COMPETENCIAL'!Y28&lt;=2,"",V28)</f>
        <v/>
      </c>
      <c r="X28" s="223">
        <f t="shared" si="4"/>
        <v>0</v>
      </c>
      <c r="Y28" s="115" t="str">
        <f>IF(ISBLANK('ÁREA MEJORA COMPETENCIAL'!S28),"",IF(W28="","",(X28-W28)))</f>
        <v/>
      </c>
      <c r="Z28" s="122" t="str">
        <f>IF(ISBLANK('ÁREA MEJORA COMPETENCIAL'!S28),"",IF(W28="","VER RESULTADOS",(X28/W28)))</f>
        <v/>
      </c>
      <c r="AA28" s="137"/>
      <c r="AB28" s="24"/>
    </row>
    <row r="29" spans="1:28" s="59" customFormat="1" ht="18" customHeight="1" x14ac:dyDescent="0.3">
      <c r="A29" s="273" t="str">
        <f>IF(ISBLANK('ÁREA MEJORA COMPETENCIAL'!A29),"",'ÁREA MEJORA COMPETENCIAL'!A29)</f>
        <v/>
      </c>
      <c r="B29" s="128" t="str">
        <f>IF(ISBLANK('ÁREA MEJORA COMPETENCIAL'!B29),"",'ÁREA MEJORA COMPETENCIAL'!B29)</f>
        <v/>
      </c>
      <c r="C29" s="101" t="str">
        <f>IF(ISBLANK('ÁREA MEJORA COMPETENCIAL'!C29),"",'ÁREA MEJORA COMPETENCIAL'!C29)</f>
        <v/>
      </c>
      <c r="D29" s="100" t="str">
        <f>IF(ISBLANK('ÁREA MEJORA COMPETENCIAL'!D29),"",'ÁREA MEJORA COMPETENCIAL'!D29)</f>
        <v/>
      </c>
      <c r="E29" s="100" t="str">
        <f>IF(ISBLANK('ÁREA MEJORA COMPETENCIAL'!E29),"",'ÁREA MEJORA COMPETENCIAL'!E29)</f>
        <v/>
      </c>
      <c r="F29" s="145" t="str">
        <f>IF(ISBLANK('ÁREA MEJORA COMPETENCIAL'!F29),"",'ÁREA MEJORA COMPETENCIAL'!F29)</f>
        <v/>
      </c>
      <c r="G29" s="141"/>
      <c r="H29" s="226"/>
      <c r="I29" s="227"/>
      <c r="J29" s="165">
        <f t="shared" si="0"/>
        <v>0</v>
      </c>
      <c r="K29" s="227"/>
      <c r="L29" s="227"/>
      <c r="M29" s="165">
        <f t="shared" si="1"/>
        <v>0</v>
      </c>
      <c r="N29" s="227"/>
      <c r="O29" s="227"/>
      <c r="P29" s="165">
        <f t="shared" si="2"/>
        <v>0</v>
      </c>
      <c r="Q29" s="227"/>
      <c r="R29" s="227"/>
      <c r="S29" s="166">
        <f t="shared" si="3"/>
        <v>0</v>
      </c>
      <c r="T29" s="93"/>
      <c r="U29" s="37" t="str">
        <f>IF(ISBLANK('ÁREA MEJORA COMPETENCIAL'!S29),"",(IF(ISERROR('ÁREA MEJORA COMPETENCIAL'!S29),"",('ÁREA MEJORA COMPETENCIAL'!Y29)*4.44444444)))</f>
        <v/>
      </c>
      <c r="V29" s="34" t="str">
        <f>IF(ISBLANK('ÁREA MEJORA COMPETENCIAL'!S29),"",(ROUND(U29,0)))</f>
        <v/>
      </c>
      <c r="W29" s="38" t="str">
        <f>IF('ÁREA MEJORA COMPETENCIAL'!Y29&lt;=2,"",V29)</f>
        <v/>
      </c>
      <c r="X29" s="223">
        <f t="shared" si="4"/>
        <v>0</v>
      </c>
      <c r="Y29" s="115" t="str">
        <f>IF(ISBLANK('ÁREA MEJORA COMPETENCIAL'!S29),"",IF(W29="","",(X29-W29)))</f>
        <v/>
      </c>
      <c r="Z29" s="122" t="str">
        <f>IF(ISBLANK('ÁREA MEJORA COMPETENCIAL'!S29),"",IF(W29="","VER RESULTADOS",(X29/W29)))</f>
        <v/>
      </c>
      <c r="AA29" s="137"/>
      <c r="AB29" s="24"/>
    </row>
    <row r="30" spans="1:28" s="59" customFormat="1" ht="18" customHeight="1" x14ac:dyDescent="0.3">
      <c r="A30" s="273" t="str">
        <f>IF(ISBLANK('ÁREA MEJORA COMPETENCIAL'!A30),"",'ÁREA MEJORA COMPETENCIAL'!A30)</f>
        <v/>
      </c>
      <c r="B30" s="128" t="str">
        <f>IF(ISBLANK('ÁREA MEJORA COMPETENCIAL'!B30),"",'ÁREA MEJORA COMPETENCIAL'!B30)</f>
        <v/>
      </c>
      <c r="C30" s="101" t="str">
        <f>IF(ISBLANK('ÁREA MEJORA COMPETENCIAL'!C30),"",'ÁREA MEJORA COMPETENCIAL'!C30)</f>
        <v/>
      </c>
      <c r="D30" s="100" t="str">
        <f>IF(ISBLANK('ÁREA MEJORA COMPETENCIAL'!D30),"",'ÁREA MEJORA COMPETENCIAL'!D30)</f>
        <v/>
      </c>
      <c r="E30" s="100" t="str">
        <f>IF(ISBLANK('ÁREA MEJORA COMPETENCIAL'!E30),"",'ÁREA MEJORA COMPETENCIAL'!E30)</f>
        <v/>
      </c>
      <c r="F30" s="145" t="str">
        <f>IF(ISBLANK('ÁREA MEJORA COMPETENCIAL'!F30),"",'ÁREA MEJORA COMPETENCIAL'!F30)</f>
        <v/>
      </c>
      <c r="G30" s="141"/>
      <c r="H30" s="224"/>
      <c r="I30" s="227"/>
      <c r="J30" s="165">
        <f t="shared" si="0"/>
        <v>0</v>
      </c>
      <c r="K30" s="227"/>
      <c r="L30" s="227"/>
      <c r="M30" s="165">
        <f t="shared" si="1"/>
        <v>0</v>
      </c>
      <c r="N30" s="227"/>
      <c r="O30" s="227"/>
      <c r="P30" s="165">
        <f t="shared" si="2"/>
        <v>0</v>
      </c>
      <c r="Q30" s="227"/>
      <c r="R30" s="227"/>
      <c r="S30" s="166">
        <f t="shared" si="3"/>
        <v>0</v>
      </c>
      <c r="T30" s="93"/>
      <c r="U30" s="37" t="str">
        <f>IF(ISBLANK('ÁREA MEJORA COMPETENCIAL'!S30),"",(IF(ISERROR('ÁREA MEJORA COMPETENCIAL'!S30),"",('ÁREA MEJORA COMPETENCIAL'!Y30)*4.44444444)))</f>
        <v/>
      </c>
      <c r="V30" s="34" t="str">
        <f>IF(ISBLANK('ÁREA MEJORA COMPETENCIAL'!S30),"",(ROUND(U30,0)))</f>
        <v/>
      </c>
      <c r="W30" s="38" t="str">
        <f>IF('ÁREA MEJORA COMPETENCIAL'!Y30&lt;=2,"",V30)</f>
        <v/>
      </c>
      <c r="X30" s="223">
        <f t="shared" si="4"/>
        <v>0</v>
      </c>
      <c r="Y30" s="115" t="str">
        <f>IF(ISBLANK('ÁREA MEJORA COMPETENCIAL'!S30),"",IF(W30="","",(X30-W30)))</f>
        <v/>
      </c>
      <c r="Z30" s="122" t="str">
        <f>IF(ISBLANK('ÁREA MEJORA COMPETENCIAL'!S30),"",IF(W30="","VER RESULTADOS",(X30/W30)))</f>
        <v/>
      </c>
      <c r="AA30" s="137"/>
      <c r="AB30" s="24"/>
    </row>
    <row r="31" spans="1:28" s="59" customFormat="1" ht="18" customHeight="1" x14ac:dyDescent="0.3">
      <c r="A31" s="273" t="str">
        <f>IF(ISBLANK('ÁREA MEJORA COMPETENCIAL'!A31),"",'ÁREA MEJORA COMPETENCIAL'!A31)</f>
        <v/>
      </c>
      <c r="B31" s="128" t="str">
        <f>IF(ISBLANK('ÁREA MEJORA COMPETENCIAL'!B31),"",'ÁREA MEJORA COMPETENCIAL'!B31)</f>
        <v/>
      </c>
      <c r="C31" s="101" t="str">
        <f>IF(ISBLANK('ÁREA MEJORA COMPETENCIAL'!C31),"",'ÁREA MEJORA COMPETENCIAL'!C31)</f>
        <v/>
      </c>
      <c r="D31" s="100" t="str">
        <f>IF(ISBLANK('ÁREA MEJORA COMPETENCIAL'!D31),"",'ÁREA MEJORA COMPETENCIAL'!D31)</f>
        <v/>
      </c>
      <c r="E31" s="100" t="str">
        <f>IF(ISBLANK('ÁREA MEJORA COMPETENCIAL'!E31),"",'ÁREA MEJORA COMPETENCIAL'!E31)</f>
        <v/>
      </c>
      <c r="F31" s="145" t="str">
        <f>IF(ISBLANK('ÁREA MEJORA COMPETENCIAL'!F31),"",'ÁREA MEJORA COMPETENCIAL'!F31)</f>
        <v/>
      </c>
      <c r="G31" s="141"/>
      <c r="H31" s="226"/>
      <c r="I31" s="227"/>
      <c r="J31" s="165">
        <f t="shared" si="0"/>
        <v>0</v>
      </c>
      <c r="K31" s="227"/>
      <c r="L31" s="227"/>
      <c r="M31" s="165">
        <f t="shared" si="1"/>
        <v>0</v>
      </c>
      <c r="N31" s="227"/>
      <c r="O31" s="227"/>
      <c r="P31" s="165">
        <f t="shared" si="2"/>
        <v>0</v>
      </c>
      <c r="Q31" s="227"/>
      <c r="R31" s="227"/>
      <c r="S31" s="166">
        <f t="shared" si="3"/>
        <v>0</v>
      </c>
      <c r="T31" s="93"/>
      <c r="U31" s="37" t="str">
        <f>IF(ISBLANK('ÁREA MEJORA COMPETENCIAL'!S31),"",(IF(ISERROR('ÁREA MEJORA COMPETENCIAL'!S31),"",('ÁREA MEJORA COMPETENCIAL'!Y31)*4.44444444)))</f>
        <v/>
      </c>
      <c r="V31" s="34" t="str">
        <f>IF(ISBLANK('ÁREA MEJORA COMPETENCIAL'!S31),"",(ROUND(U31,0)))</f>
        <v/>
      </c>
      <c r="W31" s="38" t="str">
        <f>IF('ÁREA MEJORA COMPETENCIAL'!Y31&lt;=2,"",V31)</f>
        <v/>
      </c>
      <c r="X31" s="223">
        <f t="shared" si="4"/>
        <v>0</v>
      </c>
      <c r="Y31" s="115" t="str">
        <f>IF(ISBLANK('ÁREA MEJORA COMPETENCIAL'!S31),"",IF(W31="","",(X31-W31)))</f>
        <v/>
      </c>
      <c r="Z31" s="122" t="str">
        <f>IF(ISBLANK('ÁREA MEJORA COMPETENCIAL'!S31),"",IF(W31="","VER RESULTADOS",(X31/W31)))</f>
        <v/>
      </c>
      <c r="AA31" s="137"/>
      <c r="AB31" s="24"/>
    </row>
    <row r="32" spans="1:28" s="59" customFormat="1" ht="18" customHeight="1" x14ac:dyDescent="0.3">
      <c r="A32" s="273" t="str">
        <f>IF(ISBLANK('ÁREA MEJORA COMPETENCIAL'!A32),"",'ÁREA MEJORA COMPETENCIAL'!A32)</f>
        <v/>
      </c>
      <c r="B32" s="128" t="str">
        <f>IF(ISBLANK('ÁREA MEJORA COMPETENCIAL'!B32),"",'ÁREA MEJORA COMPETENCIAL'!B32)</f>
        <v/>
      </c>
      <c r="C32" s="101" t="str">
        <f>IF(ISBLANK('ÁREA MEJORA COMPETENCIAL'!C32),"",'ÁREA MEJORA COMPETENCIAL'!C32)</f>
        <v/>
      </c>
      <c r="D32" s="100" t="str">
        <f>IF(ISBLANK('ÁREA MEJORA COMPETENCIAL'!D32),"",'ÁREA MEJORA COMPETENCIAL'!D32)</f>
        <v/>
      </c>
      <c r="E32" s="100" t="str">
        <f>IF(ISBLANK('ÁREA MEJORA COMPETENCIAL'!E32),"",'ÁREA MEJORA COMPETENCIAL'!E32)</f>
        <v/>
      </c>
      <c r="F32" s="145" t="str">
        <f>IF(ISBLANK('ÁREA MEJORA COMPETENCIAL'!F32),"",'ÁREA MEJORA COMPETENCIAL'!F32)</f>
        <v/>
      </c>
      <c r="G32" s="141"/>
      <c r="H32" s="224"/>
      <c r="I32" s="227"/>
      <c r="J32" s="165">
        <f t="shared" si="0"/>
        <v>0</v>
      </c>
      <c r="K32" s="227"/>
      <c r="L32" s="227"/>
      <c r="M32" s="165">
        <f t="shared" si="1"/>
        <v>0</v>
      </c>
      <c r="N32" s="227"/>
      <c r="O32" s="227"/>
      <c r="P32" s="165">
        <f t="shared" si="2"/>
        <v>0</v>
      </c>
      <c r="Q32" s="227"/>
      <c r="R32" s="227"/>
      <c r="S32" s="166">
        <f t="shared" si="3"/>
        <v>0</v>
      </c>
      <c r="T32" s="93"/>
      <c r="U32" s="37" t="str">
        <f>IF(ISBLANK('ÁREA MEJORA COMPETENCIAL'!S32),"",(IF(ISERROR('ÁREA MEJORA COMPETENCIAL'!S32),"",('ÁREA MEJORA COMPETENCIAL'!Y32)*4.44444444)))</f>
        <v/>
      </c>
      <c r="V32" s="34" t="str">
        <f>IF(ISBLANK('ÁREA MEJORA COMPETENCIAL'!S32),"",(ROUND(U32,0)))</f>
        <v/>
      </c>
      <c r="W32" s="38" t="str">
        <f>IF('ÁREA MEJORA COMPETENCIAL'!Y32&lt;=2,"",V32)</f>
        <v/>
      </c>
      <c r="X32" s="223">
        <f t="shared" si="4"/>
        <v>0</v>
      </c>
      <c r="Y32" s="115" t="str">
        <f>IF(ISBLANK('ÁREA MEJORA COMPETENCIAL'!S32),"",IF(W32="","",(X32-W32)))</f>
        <v/>
      </c>
      <c r="Z32" s="122" t="str">
        <f>IF(ISBLANK('ÁREA MEJORA COMPETENCIAL'!S32),"",IF(W32="","VER RESULTADOS",(X32/W32)))</f>
        <v/>
      </c>
      <c r="AA32" s="137"/>
      <c r="AB32" s="24"/>
    </row>
    <row r="33" spans="1:28" s="59" customFormat="1" ht="18" customHeight="1" x14ac:dyDescent="0.3">
      <c r="A33" s="273" t="str">
        <f>IF(ISBLANK('ÁREA MEJORA COMPETENCIAL'!A33),"",'ÁREA MEJORA COMPETENCIAL'!A33)</f>
        <v/>
      </c>
      <c r="B33" s="128" t="str">
        <f>IF(ISBLANK('ÁREA MEJORA COMPETENCIAL'!B33),"",'ÁREA MEJORA COMPETENCIAL'!B33)</f>
        <v/>
      </c>
      <c r="C33" s="101" t="str">
        <f>IF(ISBLANK('ÁREA MEJORA COMPETENCIAL'!C33),"",'ÁREA MEJORA COMPETENCIAL'!C33)</f>
        <v/>
      </c>
      <c r="D33" s="100" t="str">
        <f>IF(ISBLANK('ÁREA MEJORA COMPETENCIAL'!D33),"",'ÁREA MEJORA COMPETENCIAL'!D33)</f>
        <v/>
      </c>
      <c r="E33" s="100" t="str">
        <f>IF(ISBLANK('ÁREA MEJORA COMPETENCIAL'!E33),"",'ÁREA MEJORA COMPETENCIAL'!E33)</f>
        <v/>
      </c>
      <c r="F33" s="145" t="str">
        <f>IF(ISBLANK('ÁREA MEJORA COMPETENCIAL'!F33),"",'ÁREA MEJORA COMPETENCIAL'!F33)</f>
        <v/>
      </c>
      <c r="G33" s="141"/>
      <c r="H33" s="226"/>
      <c r="I33" s="227"/>
      <c r="J33" s="165">
        <f t="shared" si="0"/>
        <v>0</v>
      </c>
      <c r="K33" s="227"/>
      <c r="L33" s="227"/>
      <c r="M33" s="165">
        <f t="shared" si="1"/>
        <v>0</v>
      </c>
      <c r="N33" s="227"/>
      <c r="O33" s="227"/>
      <c r="P33" s="165">
        <f t="shared" si="2"/>
        <v>0</v>
      </c>
      <c r="Q33" s="227"/>
      <c r="R33" s="227"/>
      <c r="S33" s="166">
        <f t="shared" si="3"/>
        <v>0</v>
      </c>
      <c r="T33" s="93"/>
      <c r="U33" s="37" t="str">
        <f>IF(ISBLANK('ÁREA MEJORA COMPETENCIAL'!S33),"",(IF(ISERROR('ÁREA MEJORA COMPETENCIAL'!S33),"",('ÁREA MEJORA COMPETENCIAL'!Y33)*4.44444444)))</f>
        <v/>
      </c>
      <c r="V33" s="34" t="str">
        <f>IF(ISBLANK('ÁREA MEJORA COMPETENCIAL'!S33),"",(ROUND(U33,0)))</f>
        <v/>
      </c>
      <c r="W33" s="38" t="str">
        <f>IF('ÁREA MEJORA COMPETENCIAL'!Y33&lt;=2,"",V33)</f>
        <v/>
      </c>
      <c r="X33" s="223">
        <f t="shared" si="4"/>
        <v>0</v>
      </c>
      <c r="Y33" s="115" t="str">
        <f>IF(ISBLANK('ÁREA MEJORA COMPETENCIAL'!S33),"",IF(W33="","",(X33-W33)))</f>
        <v/>
      </c>
      <c r="Z33" s="122" t="str">
        <f>IF(ISBLANK('ÁREA MEJORA COMPETENCIAL'!S33),"",IF(W33="","VER RESULTADOS",(X33/W33)))</f>
        <v/>
      </c>
      <c r="AA33" s="137"/>
      <c r="AB33" s="24"/>
    </row>
    <row r="34" spans="1:28" s="59" customFormat="1" ht="18" customHeight="1" x14ac:dyDescent="0.3">
      <c r="A34" s="273" t="str">
        <f>IF(ISBLANK('ÁREA MEJORA COMPETENCIAL'!A34),"",'ÁREA MEJORA COMPETENCIAL'!A34)</f>
        <v/>
      </c>
      <c r="B34" s="128" t="str">
        <f>IF(ISBLANK('ÁREA MEJORA COMPETENCIAL'!B34),"",'ÁREA MEJORA COMPETENCIAL'!B34)</f>
        <v/>
      </c>
      <c r="C34" s="101" t="str">
        <f>IF(ISBLANK('ÁREA MEJORA COMPETENCIAL'!C34),"",'ÁREA MEJORA COMPETENCIAL'!C34)</f>
        <v/>
      </c>
      <c r="D34" s="100" t="str">
        <f>IF(ISBLANK('ÁREA MEJORA COMPETENCIAL'!D34),"",'ÁREA MEJORA COMPETENCIAL'!D34)</f>
        <v/>
      </c>
      <c r="E34" s="100" t="str">
        <f>IF(ISBLANK('ÁREA MEJORA COMPETENCIAL'!E34),"",'ÁREA MEJORA COMPETENCIAL'!E34)</f>
        <v/>
      </c>
      <c r="F34" s="145" t="str">
        <f>IF(ISBLANK('ÁREA MEJORA COMPETENCIAL'!F34),"",'ÁREA MEJORA COMPETENCIAL'!F34)</f>
        <v/>
      </c>
      <c r="G34" s="141"/>
      <c r="H34" s="224"/>
      <c r="I34" s="227"/>
      <c r="J34" s="165">
        <f t="shared" si="0"/>
        <v>0</v>
      </c>
      <c r="K34" s="227"/>
      <c r="L34" s="227"/>
      <c r="M34" s="165">
        <f t="shared" si="1"/>
        <v>0</v>
      </c>
      <c r="N34" s="227"/>
      <c r="O34" s="227"/>
      <c r="P34" s="165">
        <f t="shared" si="2"/>
        <v>0</v>
      </c>
      <c r="Q34" s="227"/>
      <c r="R34" s="227"/>
      <c r="S34" s="166">
        <f t="shared" si="3"/>
        <v>0</v>
      </c>
      <c r="T34" s="93"/>
      <c r="U34" s="37" t="str">
        <f>IF(ISBLANK('ÁREA MEJORA COMPETENCIAL'!S34),"",(IF(ISERROR('ÁREA MEJORA COMPETENCIAL'!S34),"",('ÁREA MEJORA COMPETENCIAL'!Y34)*4.44444444)))</f>
        <v/>
      </c>
      <c r="V34" s="34" t="str">
        <f>IF(ISBLANK('ÁREA MEJORA COMPETENCIAL'!S34),"",(ROUND(U34,0)))</f>
        <v/>
      </c>
      <c r="W34" s="38" t="str">
        <f>IF('ÁREA MEJORA COMPETENCIAL'!Y34&lt;=2,"",V34)</f>
        <v/>
      </c>
      <c r="X34" s="223">
        <f t="shared" si="4"/>
        <v>0</v>
      </c>
      <c r="Y34" s="115" t="str">
        <f>IF(ISBLANK('ÁREA MEJORA COMPETENCIAL'!S34),"",IF(W34="","",(X34-W34)))</f>
        <v/>
      </c>
      <c r="Z34" s="122" t="str">
        <f>IF(ISBLANK('ÁREA MEJORA COMPETENCIAL'!S34),"",IF(W34="","VER RESULTADOS",(X34/W34)))</f>
        <v/>
      </c>
      <c r="AA34" s="137"/>
      <c r="AB34" s="24"/>
    </row>
    <row r="35" spans="1:28" s="59" customFormat="1" ht="18" customHeight="1" x14ac:dyDescent="0.3">
      <c r="A35" s="273" t="str">
        <f>IF(ISBLANK('ÁREA MEJORA COMPETENCIAL'!A35),"",'ÁREA MEJORA COMPETENCIAL'!A35)</f>
        <v/>
      </c>
      <c r="B35" s="128" t="str">
        <f>IF(ISBLANK('ÁREA MEJORA COMPETENCIAL'!B35),"",'ÁREA MEJORA COMPETENCIAL'!B35)</f>
        <v/>
      </c>
      <c r="C35" s="101" t="str">
        <f>IF(ISBLANK('ÁREA MEJORA COMPETENCIAL'!C35),"",'ÁREA MEJORA COMPETENCIAL'!C35)</f>
        <v/>
      </c>
      <c r="D35" s="100" t="str">
        <f>IF(ISBLANK('ÁREA MEJORA COMPETENCIAL'!D35),"",'ÁREA MEJORA COMPETENCIAL'!D35)</f>
        <v/>
      </c>
      <c r="E35" s="100" t="str">
        <f>IF(ISBLANK('ÁREA MEJORA COMPETENCIAL'!E35),"",'ÁREA MEJORA COMPETENCIAL'!E35)</f>
        <v/>
      </c>
      <c r="F35" s="145" t="str">
        <f>IF(ISBLANK('ÁREA MEJORA COMPETENCIAL'!F35),"",'ÁREA MEJORA COMPETENCIAL'!F35)</f>
        <v/>
      </c>
      <c r="G35" s="141"/>
      <c r="H35" s="226"/>
      <c r="I35" s="227"/>
      <c r="J35" s="165">
        <f t="shared" si="0"/>
        <v>0</v>
      </c>
      <c r="K35" s="227"/>
      <c r="L35" s="227"/>
      <c r="M35" s="165">
        <f t="shared" si="1"/>
        <v>0</v>
      </c>
      <c r="N35" s="227"/>
      <c r="O35" s="227"/>
      <c r="P35" s="165">
        <f t="shared" si="2"/>
        <v>0</v>
      </c>
      <c r="Q35" s="227"/>
      <c r="R35" s="227"/>
      <c r="S35" s="166">
        <f t="shared" si="3"/>
        <v>0</v>
      </c>
      <c r="T35" s="93"/>
      <c r="U35" s="37" t="str">
        <f>IF(ISBLANK('ÁREA MEJORA COMPETENCIAL'!S35),"",(IF(ISERROR('ÁREA MEJORA COMPETENCIAL'!S35),"",('ÁREA MEJORA COMPETENCIAL'!Y35)*4.44444444)))</f>
        <v/>
      </c>
      <c r="V35" s="34" t="str">
        <f>IF(ISBLANK('ÁREA MEJORA COMPETENCIAL'!S35),"",(ROUND(U35,0)))</f>
        <v/>
      </c>
      <c r="W35" s="38" t="str">
        <f>IF('ÁREA MEJORA COMPETENCIAL'!Y35&lt;=2,"",V35)</f>
        <v/>
      </c>
      <c r="X35" s="223">
        <f t="shared" si="4"/>
        <v>0</v>
      </c>
      <c r="Y35" s="115" t="str">
        <f>IF(ISBLANK('ÁREA MEJORA COMPETENCIAL'!S35),"",IF(W35="","",(X35-W35)))</f>
        <v/>
      </c>
      <c r="Z35" s="122" t="str">
        <f>IF(ISBLANK('ÁREA MEJORA COMPETENCIAL'!S35),"",IF(W35="","VER RESULTADOS",(X35/W35)))</f>
        <v/>
      </c>
      <c r="AA35" s="137"/>
      <c r="AB35" s="24"/>
    </row>
    <row r="36" spans="1:28" s="59" customFormat="1" ht="18" customHeight="1" x14ac:dyDescent="0.3">
      <c r="A36" s="273" t="str">
        <f>IF(ISBLANK('ÁREA MEJORA COMPETENCIAL'!A36),"",'ÁREA MEJORA COMPETENCIAL'!A36)</f>
        <v/>
      </c>
      <c r="B36" s="128" t="str">
        <f>IF(ISBLANK('ÁREA MEJORA COMPETENCIAL'!B36),"",'ÁREA MEJORA COMPETENCIAL'!B36)</f>
        <v/>
      </c>
      <c r="C36" s="101" t="str">
        <f>IF(ISBLANK('ÁREA MEJORA COMPETENCIAL'!C36),"",'ÁREA MEJORA COMPETENCIAL'!C36)</f>
        <v/>
      </c>
      <c r="D36" s="100" t="str">
        <f>IF(ISBLANK('ÁREA MEJORA COMPETENCIAL'!D36),"",'ÁREA MEJORA COMPETENCIAL'!D36)</f>
        <v/>
      </c>
      <c r="E36" s="100" t="str">
        <f>IF(ISBLANK('ÁREA MEJORA COMPETENCIAL'!E36),"",'ÁREA MEJORA COMPETENCIAL'!E36)</f>
        <v/>
      </c>
      <c r="F36" s="145" t="str">
        <f>IF(ISBLANK('ÁREA MEJORA COMPETENCIAL'!F36),"",'ÁREA MEJORA COMPETENCIAL'!F36)</f>
        <v/>
      </c>
      <c r="G36" s="141"/>
      <c r="H36" s="224"/>
      <c r="I36" s="227"/>
      <c r="J36" s="165">
        <f t="shared" si="0"/>
        <v>0</v>
      </c>
      <c r="K36" s="227"/>
      <c r="L36" s="227"/>
      <c r="M36" s="165">
        <f t="shared" si="1"/>
        <v>0</v>
      </c>
      <c r="N36" s="227"/>
      <c r="O36" s="227"/>
      <c r="P36" s="165">
        <f t="shared" si="2"/>
        <v>0</v>
      </c>
      <c r="Q36" s="227"/>
      <c r="R36" s="227"/>
      <c r="S36" s="166">
        <f t="shared" si="3"/>
        <v>0</v>
      </c>
      <c r="T36" s="93"/>
      <c r="U36" s="37" t="str">
        <f>IF(ISBLANK('ÁREA MEJORA COMPETENCIAL'!S36),"",(IF(ISERROR('ÁREA MEJORA COMPETENCIAL'!S36),"",('ÁREA MEJORA COMPETENCIAL'!Y36)*4.44444444)))</f>
        <v/>
      </c>
      <c r="V36" s="34" t="str">
        <f>IF(ISBLANK('ÁREA MEJORA COMPETENCIAL'!S36),"",(ROUND(U36,0)))</f>
        <v/>
      </c>
      <c r="W36" s="38" t="str">
        <f>IF('ÁREA MEJORA COMPETENCIAL'!Y36&lt;=2,"",V36)</f>
        <v/>
      </c>
      <c r="X36" s="223">
        <f t="shared" si="4"/>
        <v>0</v>
      </c>
      <c r="Y36" s="115" t="str">
        <f>IF(ISBLANK('ÁREA MEJORA COMPETENCIAL'!S36),"",IF(W36="","",(X36-W36)))</f>
        <v/>
      </c>
      <c r="Z36" s="122" t="str">
        <f>IF(ISBLANK('ÁREA MEJORA COMPETENCIAL'!S36),"",IF(W36="","VER RESULTADOS",(X36/W36)))</f>
        <v/>
      </c>
      <c r="AA36" s="137"/>
      <c r="AB36" s="24"/>
    </row>
    <row r="37" spans="1:28" s="59" customFormat="1" ht="18" customHeight="1" x14ac:dyDescent="0.3">
      <c r="A37" s="273" t="str">
        <f>IF(ISBLANK('ÁREA MEJORA COMPETENCIAL'!A37),"",'ÁREA MEJORA COMPETENCIAL'!A37)</f>
        <v/>
      </c>
      <c r="B37" s="128" t="str">
        <f>IF(ISBLANK('ÁREA MEJORA COMPETENCIAL'!B37),"",'ÁREA MEJORA COMPETENCIAL'!B37)</f>
        <v/>
      </c>
      <c r="C37" s="101" t="str">
        <f>IF(ISBLANK('ÁREA MEJORA COMPETENCIAL'!C37),"",'ÁREA MEJORA COMPETENCIAL'!C37)</f>
        <v/>
      </c>
      <c r="D37" s="100" t="str">
        <f>IF(ISBLANK('ÁREA MEJORA COMPETENCIAL'!D37),"",'ÁREA MEJORA COMPETENCIAL'!D37)</f>
        <v/>
      </c>
      <c r="E37" s="100" t="str">
        <f>IF(ISBLANK('ÁREA MEJORA COMPETENCIAL'!E37),"",'ÁREA MEJORA COMPETENCIAL'!E37)</f>
        <v/>
      </c>
      <c r="F37" s="145" t="str">
        <f>IF(ISBLANK('ÁREA MEJORA COMPETENCIAL'!F37),"",'ÁREA MEJORA COMPETENCIAL'!F37)</f>
        <v/>
      </c>
      <c r="G37" s="141"/>
      <c r="H37" s="226"/>
      <c r="I37" s="227"/>
      <c r="J37" s="165">
        <f t="shared" si="0"/>
        <v>0</v>
      </c>
      <c r="K37" s="227"/>
      <c r="L37" s="227"/>
      <c r="M37" s="165">
        <f t="shared" si="1"/>
        <v>0</v>
      </c>
      <c r="N37" s="227"/>
      <c r="O37" s="227"/>
      <c r="P37" s="165">
        <f t="shared" si="2"/>
        <v>0</v>
      </c>
      <c r="Q37" s="227"/>
      <c r="R37" s="227"/>
      <c r="S37" s="166">
        <f t="shared" si="3"/>
        <v>0</v>
      </c>
      <c r="T37" s="93"/>
      <c r="U37" s="37" t="str">
        <f>IF(ISBLANK('ÁREA MEJORA COMPETENCIAL'!S37),"",(IF(ISERROR('ÁREA MEJORA COMPETENCIAL'!S37),"",('ÁREA MEJORA COMPETENCIAL'!Y37)*4.44444444)))</f>
        <v/>
      </c>
      <c r="V37" s="34" t="str">
        <f>IF(ISBLANK('ÁREA MEJORA COMPETENCIAL'!S37),"",(ROUND(U37,0)))</f>
        <v/>
      </c>
      <c r="W37" s="38" t="str">
        <f>IF('ÁREA MEJORA COMPETENCIAL'!Y37&lt;=2,"",V37)</f>
        <v/>
      </c>
      <c r="X37" s="223">
        <f t="shared" si="4"/>
        <v>0</v>
      </c>
      <c r="Y37" s="115" t="str">
        <f>IF(ISBLANK('ÁREA MEJORA COMPETENCIAL'!S37),"",IF(W37="","",(X37-W37)))</f>
        <v/>
      </c>
      <c r="Z37" s="122" t="str">
        <f>IF(ISBLANK('ÁREA MEJORA COMPETENCIAL'!S37),"",IF(W37="","VER RESULTADOS",(X37/W37)))</f>
        <v/>
      </c>
      <c r="AA37" s="137"/>
      <c r="AB37" s="24"/>
    </row>
    <row r="38" spans="1:28" s="59" customFormat="1" ht="18" customHeight="1" x14ac:dyDescent="0.3">
      <c r="A38" s="273" t="str">
        <f>IF(ISBLANK('ÁREA MEJORA COMPETENCIAL'!A38),"",'ÁREA MEJORA COMPETENCIAL'!A38)</f>
        <v/>
      </c>
      <c r="B38" s="128" t="str">
        <f>IF(ISBLANK('ÁREA MEJORA COMPETENCIAL'!B38),"",'ÁREA MEJORA COMPETENCIAL'!B38)</f>
        <v/>
      </c>
      <c r="C38" s="101" t="str">
        <f>IF(ISBLANK('ÁREA MEJORA COMPETENCIAL'!C38),"",'ÁREA MEJORA COMPETENCIAL'!C38)</f>
        <v/>
      </c>
      <c r="D38" s="100" t="str">
        <f>IF(ISBLANK('ÁREA MEJORA COMPETENCIAL'!D38),"",'ÁREA MEJORA COMPETENCIAL'!D38)</f>
        <v/>
      </c>
      <c r="E38" s="100" t="str">
        <f>IF(ISBLANK('ÁREA MEJORA COMPETENCIAL'!E38),"",'ÁREA MEJORA COMPETENCIAL'!E38)</f>
        <v/>
      </c>
      <c r="F38" s="145" t="str">
        <f>IF(ISBLANK('ÁREA MEJORA COMPETENCIAL'!F38),"",'ÁREA MEJORA COMPETENCIAL'!F38)</f>
        <v/>
      </c>
      <c r="G38" s="141"/>
      <c r="H38" s="224"/>
      <c r="I38" s="227"/>
      <c r="J38" s="165">
        <f t="shared" si="0"/>
        <v>0</v>
      </c>
      <c r="K38" s="227"/>
      <c r="L38" s="227"/>
      <c r="M38" s="165">
        <f t="shared" si="1"/>
        <v>0</v>
      </c>
      <c r="N38" s="227"/>
      <c r="O38" s="227"/>
      <c r="P38" s="165">
        <f t="shared" si="2"/>
        <v>0</v>
      </c>
      <c r="Q38" s="227"/>
      <c r="R38" s="227"/>
      <c r="S38" s="166">
        <f t="shared" si="3"/>
        <v>0</v>
      </c>
      <c r="T38" s="93"/>
      <c r="U38" s="37" t="str">
        <f>IF(ISBLANK('ÁREA MEJORA COMPETENCIAL'!S38),"",(IF(ISERROR('ÁREA MEJORA COMPETENCIAL'!S38),"",('ÁREA MEJORA COMPETENCIAL'!Y38)*4.44444444)))</f>
        <v/>
      </c>
      <c r="V38" s="34" t="str">
        <f>IF(ISBLANK('ÁREA MEJORA COMPETENCIAL'!S38),"",(ROUND(U38,0)))</f>
        <v/>
      </c>
      <c r="W38" s="38" t="str">
        <f>IF('ÁREA MEJORA COMPETENCIAL'!Y38&lt;=2,"",V38)</f>
        <v/>
      </c>
      <c r="X38" s="223">
        <f t="shared" si="4"/>
        <v>0</v>
      </c>
      <c r="Y38" s="115" t="str">
        <f>IF(ISBLANK('ÁREA MEJORA COMPETENCIAL'!S38),"",IF(W38="","",(X38-W38)))</f>
        <v/>
      </c>
      <c r="Z38" s="122" t="str">
        <f>IF(ISBLANK('ÁREA MEJORA COMPETENCIAL'!S38),"",IF(W38="","VER RESULTADOS",(X38/W38)))</f>
        <v/>
      </c>
      <c r="AA38" s="137"/>
      <c r="AB38" s="24"/>
    </row>
    <row r="39" spans="1:28" s="59" customFormat="1" ht="18" customHeight="1" x14ac:dyDescent="0.3">
      <c r="A39" s="273" t="str">
        <f>IF(ISBLANK('ÁREA MEJORA COMPETENCIAL'!A39),"",'ÁREA MEJORA COMPETENCIAL'!A39)</f>
        <v/>
      </c>
      <c r="B39" s="128" t="str">
        <f>IF(ISBLANK('ÁREA MEJORA COMPETENCIAL'!B39),"",'ÁREA MEJORA COMPETENCIAL'!B39)</f>
        <v/>
      </c>
      <c r="C39" s="101" t="str">
        <f>IF(ISBLANK('ÁREA MEJORA COMPETENCIAL'!C39),"",'ÁREA MEJORA COMPETENCIAL'!C39)</f>
        <v/>
      </c>
      <c r="D39" s="100" t="str">
        <f>IF(ISBLANK('ÁREA MEJORA COMPETENCIAL'!D39),"",'ÁREA MEJORA COMPETENCIAL'!D39)</f>
        <v/>
      </c>
      <c r="E39" s="100" t="str">
        <f>IF(ISBLANK('ÁREA MEJORA COMPETENCIAL'!E39),"",'ÁREA MEJORA COMPETENCIAL'!E39)</f>
        <v/>
      </c>
      <c r="F39" s="145" t="str">
        <f>IF(ISBLANK('ÁREA MEJORA COMPETENCIAL'!F39),"",'ÁREA MEJORA COMPETENCIAL'!F39)</f>
        <v/>
      </c>
      <c r="G39" s="141"/>
      <c r="H39" s="226"/>
      <c r="I39" s="227"/>
      <c r="J39" s="165">
        <f t="shared" si="0"/>
        <v>0</v>
      </c>
      <c r="K39" s="227"/>
      <c r="L39" s="227"/>
      <c r="M39" s="165">
        <f t="shared" si="1"/>
        <v>0</v>
      </c>
      <c r="N39" s="227"/>
      <c r="O39" s="227"/>
      <c r="P39" s="165">
        <f t="shared" si="2"/>
        <v>0</v>
      </c>
      <c r="Q39" s="227"/>
      <c r="R39" s="227"/>
      <c r="S39" s="166">
        <f t="shared" si="3"/>
        <v>0</v>
      </c>
      <c r="T39" s="93"/>
      <c r="U39" s="37" t="str">
        <f>IF(ISBLANK('ÁREA MEJORA COMPETENCIAL'!S39),"",(IF(ISERROR('ÁREA MEJORA COMPETENCIAL'!S39),"",('ÁREA MEJORA COMPETENCIAL'!Y39)*4.44444444)))</f>
        <v/>
      </c>
      <c r="V39" s="34" t="str">
        <f>IF(ISBLANK('ÁREA MEJORA COMPETENCIAL'!S39),"",(ROUND(U39,0)))</f>
        <v/>
      </c>
      <c r="W39" s="38" t="str">
        <f>IF('ÁREA MEJORA COMPETENCIAL'!Y39&lt;=2,"",V39)</f>
        <v/>
      </c>
      <c r="X39" s="223">
        <f t="shared" si="4"/>
        <v>0</v>
      </c>
      <c r="Y39" s="115" t="str">
        <f>IF(ISBLANK('ÁREA MEJORA COMPETENCIAL'!S39),"",IF(W39="","",(X39-W39)))</f>
        <v/>
      </c>
      <c r="Z39" s="122" t="str">
        <f>IF(ISBLANK('ÁREA MEJORA COMPETENCIAL'!S39),"",IF(W39="","VER RESULTADOS",(X39/W39)))</f>
        <v/>
      </c>
      <c r="AA39" s="137"/>
      <c r="AB39" s="24"/>
    </row>
    <row r="40" spans="1:28" s="59" customFormat="1" ht="18" customHeight="1" x14ac:dyDescent="0.3">
      <c r="A40" s="273" t="str">
        <f>IF(ISBLANK('ÁREA MEJORA COMPETENCIAL'!A40),"",'ÁREA MEJORA COMPETENCIAL'!A40)</f>
        <v/>
      </c>
      <c r="B40" s="128" t="str">
        <f>IF(ISBLANK('ÁREA MEJORA COMPETENCIAL'!B40),"",'ÁREA MEJORA COMPETENCIAL'!B40)</f>
        <v/>
      </c>
      <c r="C40" s="101" t="str">
        <f>IF(ISBLANK('ÁREA MEJORA COMPETENCIAL'!C40),"",'ÁREA MEJORA COMPETENCIAL'!C40)</f>
        <v/>
      </c>
      <c r="D40" s="100" t="str">
        <f>IF(ISBLANK('ÁREA MEJORA COMPETENCIAL'!D40),"",'ÁREA MEJORA COMPETENCIAL'!D40)</f>
        <v/>
      </c>
      <c r="E40" s="100" t="str">
        <f>IF(ISBLANK('ÁREA MEJORA COMPETENCIAL'!E40),"",'ÁREA MEJORA COMPETENCIAL'!E40)</f>
        <v/>
      </c>
      <c r="F40" s="145" t="str">
        <f>IF(ISBLANK('ÁREA MEJORA COMPETENCIAL'!F40),"",'ÁREA MEJORA COMPETENCIAL'!F40)</f>
        <v/>
      </c>
      <c r="G40" s="141"/>
      <c r="H40" s="224"/>
      <c r="I40" s="227"/>
      <c r="J40" s="165">
        <f t="shared" si="0"/>
        <v>0</v>
      </c>
      <c r="K40" s="227"/>
      <c r="L40" s="227"/>
      <c r="M40" s="165">
        <f t="shared" si="1"/>
        <v>0</v>
      </c>
      <c r="N40" s="227"/>
      <c r="O40" s="227"/>
      <c r="P40" s="165">
        <f t="shared" si="2"/>
        <v>0</v>
      </c>
      <c r="Q40" s="227"/>
      <c r="R40" s="227"/>
      <c r="S40" s="166">
        <f t="shared" si="3"/>
        <v>0</v>
      </c>
      <c r="T40" s="93"/>
      <c r="U40" s="37" t="str">
        <f>IF(ISBLANK('ÁREA MEJORA COMPETENCIAL'!S40),"",(IF(ISERROR('ÁREA MEJORA COMPETENCIAL'!S40),"",('ÁREA MEJORA COMPETENCIAL'!Y40)*4.44444444)))</f>
        <v/>
      </c>
      <c r="V40" s="34" t="str">
        <f>IF(ISBLANK('ÁREA MEJORA COMPETENCIAL'!S40),"",(ROUND(U40,0)))</f>
        <v/>
      </c>
      <c r="W40" s="38" t="str">
        <f>IF('ÁREA MEJORA COMPETENCIAL'!Y40&lt;=2,"",V40)</f>
        <v/>
      </c>
      <c r="X40" s="223">
        <f t="shared" si="4"/>
        <v>0</v>
      </c>
      <c r="Y40" s="115" t="str">
        <f>IF(ISBLANK('ÁREA MEJORA COMPETENCIAL'!S40),"",IF(W40="","",(X40-W40)))</f>
        <v/>
      </c>
      <c r="Z40" s="122" t="str">
        <f>IF(ISBLANK('ÁREA MEJORA COMPETENCIAL'!S40),"",IF(W40="","VER RESULTADOS",(X40/W40)))</f>
        <v/>
      </c>
      <c r="AA40" s="137"/>
      <c r="AB40" s="24"/>
    </row>
    <row r="41" spans="1:28" s="59" customFormat="1" ht="18" customHeight="1" x14ac:dyDescent="0.3">
      <c r="A41" s="273" t="str">
        <f>IF(ISBLANK('ÁREA MEJORA COMPETENCIAL'!A41),"",'ÁREA MEJORA COMPETENCIAL'!A41)</f>
        <v/>
      </c>
      <c r="B41" s="128" t="str">
        <f>IF(ISBLANK('ÁREA MEJORA COMPETENCIAL'!B41),"",'ÁREA MEJORA COMPETENCIAL'!B41)</f>
        <v/>
      </c>
      <c r="C41" s="101" t="str">
        <f>IF(ISBLANK('ÁREA MEJORA COMPETENCIAL'!C41),"",'ÁREA MEJORA COMPETENCIAL'!C41)</f>
        <v/>
      </c>
      <c r="D41" s="100" t="str">
        <f>IF(ISBLANK('ÁREA MEJORA COMPETENCIAL'!D41),"",'ÁREA MEJORA COMPETENCIAL'!D41)</f>
        <v/>
      </c>
      <c r="E41" s="100" t="str">
        <f>IF(ISBLANK('ÁREA MEJORA COMPETENCIAL'!E41),"",'ÁREA MEJORA COMPETENCIAL'!E41)</f>
        <v/>
      </c>
      <c r="F41" s="145" t="str">
        <f>IF(ISBLANK('ÁREA MEJORA COMPETENCIAL'!F41),"",'ÁREA MEJORA COMPETENCIAL'!F41)</f>
        <v/>
      </c>
      <c r="G41" s="141"/>
      <c r="H41" s="226"/>
      <c r="I41" s="227"/>
      <c r="J41" s="165">
        <f t="shared" si="0"/>
        <v>0</v>
      </c>
      <c r="K41" s="227"/>
      <c r="L41" s="227"/>
      <c r="M41" s="165">
        <f t="shared" si="1"/>
        <v>0</v>
      </c>
      <c r="N41" s="227"/>
      <c r="O41" s="227"/>
      <c r="P41" s="165">
        <f t="shared" si="2"/>
        <v>0</v>
      </c>
      <c r="Q41" s="227"/>
      <c r="R41" s="227"/>
      <c r="S41" s="166">
        <f t="shared" si="3"/>
        <v>0</v>
      </c>
      <c r="T41" s="93"/>
      <c r="U41" s="37" t="str">
        <f>IF(ISBLANK('ÁREA MEJORA COMPETENCIAL'!S41),"",(IF(ISERROR('ÁREA MEJORA COMPETENCIAL'!S41),"",('ÁREA MEJORA COMPETENCIAL'!Y41)*4.44444444)))</f>
        <v/>
      </c>
      <c r="V41" s="34" t="str">
        <f>IF(ISBLANK('ÁREA MEJORA COMPETENCIAL'!S41),"",(ROUND(U41,0)))</f>
        <v/>
      </c>
      <c r="W41" s="38" t="str">
        <f>IF('ÁREA MEJORA COMPETENCIAL'!Y41&lt;=2,"",V41)</f>
        <v/>
      </c>
      <c r="X41" s="223">
        <f t="shared" si="4"/>
        <v>0</v>
      </c>
      <c r="Y41" s="115" t="str">
        <f>IF(ISBLANK('ÁREA MEJORA COMPETENCIAL'!S41),"",IF(W41="","",(X41-W41)))</f>
        <v/>
      </c>
      <c r="Z41" s="122" t="str">
        <f>IF(ISBLANK('ÁREA MEJORA COMPETENCIAL'!S41),"",IF(W41="","VER RESULTADOS",(X41/W41)))</f>
        <v/>
      </c>
      <c r="AA41" s="137"/>
      <c r="AB41" s="24"/>
    </row>
    <row r="42" spans="1:28" s="59" customFormat="1" ht="18" customHeight="1" x14ac:dyDescent="0.3">
      <c r="A42" s="273" t="str">
        <f>IF(ISBLANK('ÁREA MEJORA COMPETENCIAL'!A42),"",'ÁREA MEJORA COMPETENCIAL'!A42)</f>
        <v/>
      </c>
      <c r="B42" s="128" t="str">
        <f>IF(ISBLANK('ÁREA MEJORA COMPETENCIAL'!B42),"",'ÁREA MEJORA COMPETENCIAL'!B42)</f>
        <v/>
      </c>
      <c r="C42" s="101" t="str">
        <f>IF(ISBLANK('ÁREA MEJORA COMPETENCIAL'!C42),"",'ÁREA MEJORA COMPETENCIAL'!C42)</f>
        <v/>
      </c>
      <c r="D42" s="100" t="str">
        <f>IF(ISBLANK('ÁREA MEJORA COMPETENCIAL'!D42),"",'ÁREA MEJORA COMPETENCIAL'!D42)</f>
        <v/>
      </c>
      <c r="E42" s="100" t="str">
        <f>IF(ISBLANK('ÁREA MEJORA COMPETENCIAL'!E42),"",'ÁREA MEJORA COMPETENCIAL'!E42)</f>
        <v/>
      </c>
      <c r="F42" s="145" t="str">
        <f>IF(ISBLANK('ÁREA MEJORA COMPETENCIAL'!F42),"",'ÁREA MEJORA COMPETENCIAL'!F42)</f>
        <v/>
      </c>
      <c r="G42" s="141"/>
      <c r="H42" s="224"/>
      <c r="I42" s="227"/>
      <c r="J42" s="165">
        <f t="shared" si="0"/>
        <v>0</v>
      </c>
      <c r="K42" s="227"/>
      <c r="L42" s="227"/>
      <c r="M42" s="165">
        <f t="shared" si="1"/>
        <v>0</v>
      </c>
      <c r="N42" s="227"/>
      <c r="O42" s="227"/>
      <c r="P42" s="165">
        <f t="shared" si="2"/>
        <v>0</v>
      </c>
      <c r="Q42" s="227"/>
      <c r="R42" s="227"/>
      <c r="S42" s="166">
        <f t="shared" si="3"/>
        <v>0</v>
      </c>
      <c r="T42" s="93"/>
      <c r="U42" s="37" t="str">
        <f>IF(ISBLANK('ÁREA MEJORA COMPETENCIAL'!S42),"",(IF(ISERROR('ÁREA MEJORA COMPETENCIAL'!S42),"",('ÁREA MEJORA COMPETENCIAL'!Y42)*4.44444444)))</f>
        <v/>
      </c>
      <c r="V42" s="34" t="str">
        <f>IF(ISBLANK('ÁREA MEJORA COMPETENCIAL'!S42),"",(ROUND(U42,0)))</f>
        <v/>
      </c>
      <c r="W42" s="38" t="str">
        <f>IF('ÁREA MEJORA COMPETENCIAL'!Y42&lt;=2,"",V42)</f>
        <v/>
      </c>
      <c r="X42" s="223">
        <f t="shared" si="4"/>
        <v>0</v>
      </c>
      <c r="Y42" s="115" t="str">
        <f>IF(ISBLANK('ÁREA MEJORA COMPETENCIAL'!S42),"",IF(W42="","",(X42-W42)))</f>
        <v/>
      </c>
      <c r="Z42" s="122" t="str">
        <f>IF(ISBLANK('ÁREA MEJORA COMPETENCIAL'!S42),"",IF(W42="","VER RESULTADOS",(X42/W42)))</f>
        <v/>
      </c>
      <c r="AA42" s="137"/>
      <c r="AB42" s="24"/>
    </row>
    <row r="43" spans="1:28" s="59" customFormat="1" ht="18" customHeight="1" x14ac:dyDescent="0.3">
      <c r="A43" s="273" t="str">
        <f>IF(ISBLANK('ÁREA MEJORA COMPETENCIAL'!A43),"",'ÁREA MEJORA COMPETENCIAL'!A43)</f>
        <v/>
      </c>
      <c r="B43" s="128" t="str">
        <f>IF(ISBLANK('ÁREA MEJORA COMPETENCIAL'!B43),"",'ÁREA MEJORA COMPETENCIAL'!B43)</f>
        <v/>
      </c>
      <c r="C43" s="101" t="str">
        <f>IF(ISBLANK('ÁREA MEJORA COMPETENCIAL'!C43),"",'ÁREA MEJORA COMPETENCIAL'!C43)</f>
        <v/>
      </c>
      <c r="D43" s="100" t="str">
        <f>IF(ISBLANK('ÁREA MEJORA COMPETENCIAL'!D43),"",'ÁREA MEJORA COMPETENCIAL'!D43)</f>
        <v/>
      </c>
      <c r="E43" s="100" t="str">
        <f>IF(ISBLANK('ÁREA MEJORA COMPETENCIAL'!E43),"",'ÁREA MEJORA COMPETENCIAL'!E43)</f>
        <v/>
      </c>
      <c r="F43" s="145" t="str">
        <f>IF(ISBLANK('ÁREA MEJORA COMPETENCIAL'!F43),"",'ÁREA MEJORA COMPETENCIAL'!F43)</f>
        <v/>
      </c>
      <c r="G43" s="141"/>
      <c r="H43" s="226"/>
      <c r="I43" s="227"/>
      <c r="J43" s="165">
        <f t="shared" si="0"/>
        <v>0</v>
      </c>
      <c r="K43" s="227"/>
      <c r="L43" s="227"/>
      <c r="M43" s="165">
        <f t="shared" si="1"/>
        <v>0</v>
      </c>
      <c r="N43" s="227"/>
      <c r="O43" s="227"/>
      <c r="P43" s="165">
        <f t="shared" si="2"/>
        <v>0</v>
      </c>
      <c r="Q43" s="227"/>
      <c r="R43" s="227"/>
      <c r="S43" s="166">
        <f t="shared" si="3"/>
        <v>0</v>
      </c>
      <c r="T43" s="93"/>
      <c r="U43" s="37" t="str">
        <f>IF(ISBLANK('ÁREA MEJORA COMPETENCIAL'!S43),"",(IF(ISERROR('ÁREA MEJORA COMPETENCIAL'!S43),"",('ÁREA MEJORA COMPETENCIAL'!Y43)*4.44444444)))</f>
        <v/>
      </c>
      <c r="V43" s="34" t="str">
        <f>IF(ISBLANK('ÁREA MEJORA COMPETENCIAL'!S43),"",(ROUND(U43,0)))</f>
        <v/>
      </c>
      <c r="W43" s="38" t="str">
        <f>IF('ÁREA MEJORA COMPETENCIAL'!Y43&lt;=2,"",V43)</f>
        <v/>
      </c>
      <c r="X43" s="223">
        <f t="shared" si="4"/>
        <v>0</v>
      </c>
      <c r="Y43" s="115" t="str">
        <f>IF(ISBLANK('ÁREA MEJORA COMPETENCIAL'!S43),"",IF(W43="","",(X43-W43)))</f>
        <v/>
      </c>
      <c r="Z43" s="122" t="str">
        <f>IF(ISBLANK('ÁREA MEJORA COMPETENCIAL'!S43),"",IF(W43="","VER RESULTADOS",(X43/W43)))</f>
        <v/>
      </c>
      <c r="AA43" s="137"/>
      <c r="AB43" s="24"/>
    </row>
    <row r="44" spans="1:28" s="59" customFormat="1" ht="18" customHeight="1" x14ac:dyDescent="0.3">
      <c r="A44" s="273" t="str">
        <f>IF(ISBLANK('ÁREA MEJORA COMPETENCIAL'!A44),"",'ÁREA MEJORA COMPETENCIAL'!A44)</f>
        <v/>
      </c>
      <c r="B44" s="128" t="str">
        <f>IF(ISBLANK('ÁREA MEJORA COMPETENCIAL'!B44),"",'ÁREA MEJORA COMPETENCIAL'!B44)</f>
        <v/>
      </c>
      <c r="C44" s="101" t="str">
        <f>IF(ISBLANK('ÁREA MEJORA COMPETENCIAL'!C44),"",'ÁREA MEJORA COMPETENCIAL'!C44)</f>
        <v/>
      </c>
      <c r="D44" s="100" t="str">
        <f>IF(ISBLANK('ÁREA MEJORA COMPETENCIAL'!D44),"",'ÁREA MEJORA COMPETENCIAL'!D44)</f>
        <v/>
      </c>
      <c r="E44" s="100" t="str">
        <f>IF(ISBLANK('ÁREA MEJORA COMPETENCIAL'!E44),"",'ÁREA MEJORA COMPETENCIAL'!E44)</f>
        <v/>
      </c>
      <c r="F44" s="145" t="str">
        <f>IF(ISBLANK('ÁREA MEJORA COMPETENCIAL'!F44),"",'ÁREA MEJORA COMPETENCIAL'!F44)</f>
        <v/>
      </c>
      <c r="G44" s="141"/>
      <c r="H44" s="224"/>
      <c r="I44" s="227"/>
      <c r="J44" s="165">
        <f t="shared" si="0"/>
        <v>0</v>
      </c>
      <c r="K44" s="227"/>
      <c r="L44" s="227"/>
      <c r="M44" s="165">
        <f t="shared" si="1"/>
        <v>0</v>
      </c>
      <c r="N44" s="227"/>
      <c r="O44" s="227"/>
      <c r="P44" s="165">
        <f t="shared" si="2"/>
        <v>0</v>
      </c>
      <c r="Q44" s="227"/>
      <c r="R44" s="227"/>
      <c r="S44" s="166">
        <f t="shared" si="3"/>
        <v>0</v>
      </c>
      <c r="T44" s="93"/>
      <c r="U44" s="37" t="str">
        <f>IF(ISBLANK('ÁREA MEJORA COMPETENCIAL'!S44),"",(IF(ISERROR('ÁREA MEJORA COMPETENCIAL'!S44),"",('ÁREA MEJORA COMPETENCIAL'!Y44)*4.44444444)))</f>
        <v/>
      </c>
      <c r="V44" s="34" t="str">
        <f>IF(ISBLANK('ÁREA MEJORA COMPETENCIAL'!S44),"",(ROUND(U44,0)))</f>
        <v/>
      </c>
      <c r="W44" s="38" t="str">
        <f>IF('ÁREA MEJORA COMPETENCIAL'!Y44&lt;=2,"",V44)</f>
        <v/>
      </c>
      <c r="X44" s="223">
        <f t="shared" si="4"/>
        <v>0</v>
      </c>
      <c r="Y44" s="115" t="str">
        <f>IF(ISBLANK('ÁREA MEJORA COMPETENCIAL'!S44),"",IF(W44="","",(X44-W44)))</f>
        <v/>
      </c>
      <c r="Z44" s="122" t="str">
        <f>IF(ISBLANK('ÁREA MEJORA COMPETENCIAL'!S44),"",IF(W44="","VER RESULTADOS",(X44/W44)))</f>
        <v/>
      </c>
      <c r="AA44" s="137"/>
      <c r="AB44" s="24"/>
    </row>
    <row r="45" spans="1:28" s="59" customFormat="1" ht="18" customHeight="1" x14ac:dyDescent="0.3">
      <c r="A45" s="273" t="str">
        <f>IF(ISBLANK('ÁREA MEJORA COMPETENCIAL'!A45),"",'ÁREA MEJORA COMPETENCIAL'!A45)</f>
        <v/>
      </c>
      <c r="B45" s="128" t="str">
        <f>IF(ISBLANK('ÁREA MEJORA COMPETENCIAL'!B45),"",'ÁREA MEJORA COMPETENCIAL'!B45)</f>
        <v/>
      </c>
      <c r="C45" s="101" t="str">
        <f>IF(ISBLANK('ÁREA MEJORA COMPETENCIAL'!C45),"",'ÁREA MEJORA COMPETENCIAL'!C45)</f>
        <v/>
      </c>
      <c r="D45" s="100" t="str">
        <f>IF(ISBLANK('ÁREA MEJORA COMPETENCIAL'!D45),"",'ÁREA MEJORA COMPETENCIAL'!D45)</f>
        <v/>
      </c>
      <c r="E45" s="100" t="str">
        <f>IF(ISBLANK('ÁREA MEJORA COMPETENCIAL'!E45),"",'ÁREA MEJORA COMPETENCIAL'!E45)</f>
        <v/>
      </c>
      <c r="F45" s="145" t="str">
        <f>IF(ISBLANK('ÁREA MEJORA COMPETENCIAL'!F45),"",'ÁREA MEJORA COMPETENCIAL'!F45)</f>
        <v/>
      </c>
      <c r="G45" s="141"/>
      <c r="H45" s="226"/>
      <c r="I45" s="227"/>
      <c r="J45" s="165">
        <f t="shared" si="0"/>
        <v>0</v>
      </c>
      <c r="K45" s="227"/>
      <c r="L45" s="227"/>
      <c r="M45" s="165">
        <f t="shared" si="1"/>
        <v>0</v>
      </c>
      <c r="N45" s="227"/>
      <c r="O45" s="227"/>
      <c r="P45" s="165">
        <f t="shared" si="2"/>
        <v>0</v>
      </c>
      <c r="Q45" s="227"/>
      <c r="R45" s="227"/>
      <c r="S45" s="166">
        <f t="shared" si="3"/>
        <v>0</v>
      </c>
      <c r="T45" s="93"/>
      <c r="U45" s="37" t="str">
        <f>IF(ISBLANK('ÁREA MEJORA COMPETENCIAL'!S45),"",(IF(ISERROR('ÁREA MEJORA COMPETENCIAL'!S45),"",('ÁREA MEJORA COMPETENCIAL'!Y45)*4.44444444)))</f>
        <v/>
      </c>
      <c r="V45" s="34" t="str">
        <f>IF(ISBLANK('ÁREA MEJORA COMPETENCIAL'!S45),"",(ROUND(U45,0)))</f>
        <v/>
      </c>
      <c r="W45" s="38" t="str">
        <f>IF('ÁREA MEJORA COMPETENCIAL'!Y45&lt;=2,"",V45)</f>
        <v/>
      </c>
      <c r="X45" s="223">
        <f t="shared" si="4"/>
        <v>0</v>
      </c>
      <c r="Y45" s="115" t="str">
        <f>IF(ISBLANK('ÁREA MEJORA COMPETENCIAL'!S45),"",IF(W45="","",(X45-W45)))</f>
        <v/>
      </c>
      <c r="Z45" s="122" t="str">
        <f>IF(ISBLANK('ÁREA MEJORA COMPETENCIAL'!S45),"",IF(W45="","VER RESULTADOS",(X45/W45)))</f>
        <v/>
      </c>
      <c r="AA45" s="137"/>
      <c r="AB45" s="24"/>
    </row>
    <row r="46" spans="1:28" s="59" customFormat="1" ht="18" customHeight="1" x14ac:dyDescent="0.3">
      <c r="A46" s="273" t="str">
        <f>IF(ISBLANK('ÁREA MEJORA COMPETENCIAL'!A46),"",'ÁREA MEJORA COMPETENCIAL'!A46)</f>
        <v/>
      </c>
      <c r="B46" s="128" t="str">
        <f>IF(ISBLANK('ÁREA MEJORA COMPETENCIAL'!B46),"",'ÁREA MEJORA COMPETENCIAL'!B46)</f>
        <v/>
      </c>
      <c r="C46" s="101" t="str">
        <f>IF(ISBLANK('ÁREA MEJORA COMPETENCIAL'!C46),"",'ÁREA MEJORA COMPETENCIAL'!C46)</f>
        <v/>
      </c>
      <c r="D46" s="100" t="str">
        <f>IF(ISBLANK('ÁREA MEJORA COMPETENCIAL'!D46),"",'ÁREA MEJORA COMPETENCIAL'!D46)</f>
        <v/>
      </c>
      <c r="E46" s="100" t="str">
        <f>IF(ISBLANK('ÁREA MEJORA COMPETENCIAL'!E46),"",'ÁREA MEJORA COMPETENCIAL'!E46)</f>
        <v/>
      </c>
      <c r="F46" s="145" t="str">
        <f>IF(ISBLANK('ÁREA MEJORA COMPETENCIAL'!F46),"",'ÁREA MEJORA COMPETENCIAL'!F46)</f>
        <v/>
      </c>
      <c r="G46" s="141"/>
      <c r="H46" s="224"/>
      <c r="I46" s="227"/>
      <c r="J46" s="165">
        <f t="shared" si="0"/>
        <v>0</v>
      </c>
      <c r="K46" s="227"/>
      <c r="L46" s="227"/>
      <c r="M46" s="165">
        <f t="shared" si="1"/>
        <v>0</v>
      </c>
      <c r="N46" s="227"/>
      <c r="O46" s="227"/>
      <c r="P46" s="165">
        <f t="shared" si="2"/>
        <v>0</v>
      </c>
      <c r="Q46" s="227"/>
      <c r="R46" s="227"/>
      <c r="S46" s="166">
        <f t="shared" si="3"/>
        <v>0</v>
      </c>
      <c r="T46" s="93"/>
      <c r="U46" s="37" t="str">
        <f>IF(ISBLANK('ÁREA MEJORA COMPETENCIAL'!S46),"",(IF(ISERROR('ÁREA MEJORA COMPETENCIAL'!S46),"",('ÁREA MEJORA COMPETENCIAL'!Y46)*4.44444444)))</f>
        <v/>
      </c>
      <c r="V46" s="34" t="str">
        <f>IF(ISBLANK('ÁREA MEJORA COMPETENCIAL'!S46),"",(ROUND(U46,0)))</f>
        <v/>
      </c>
      <c r="W46" s="38" t="str">
        <f>IF('ÁREA MEJORA COMPETENCIAL'!Y46&lt;=2,"",V46)</f>
        <v/>
      </c>
      <c r="X46" s="223">
        <f t="shared" si="4"/>
        <v>0</v>
      </c>
      <c r="Y46" s="115" t="str">
        <f>IF(ISBLANK('ÁREA MEJORA COMPETENCIAL'!S46),"",IF(W46="","",(X46-W46)))</f>
        <v/>
      </c>
      <c r="Z46" s="122" t="str">
        <f>IF(ISBLANK('ÁREA MEJORA COMPETENCIAL'!S46),"",IF(W46="","VER RESULTADOS",(X46/W46)))</f>
        <v/>
      </c>
      <c r="AA46" s="137"/>
      <c r="AB46" s="24"/>
    </row>
    <row r="47" spans="1:28" s="59" customFormat="1" ht="18" customHeight="1" x14ac:dyDescent="0.3">
      <c r="A47" s="273" t="str">
        <f>IF(ISBLANK('ÁREA MEJORA COMPETENCIAL'!A47),"",'ÁREA MEJORA COMPETENCIAL'!A47)</f>
        <v/>
      </c>
      <c r="B47" s="128" t="str">
        <f>IF(ISBLANK('ÁREA MEJORA COMPETENCIAL'!B47),"",'ÁREA MEJORA COMPETENCIAL'!B47)</f>
        <v/>
      </c>
      <c r="C47" s="101" t="str">
        <f>IF(ISBLANK('ÁREA MEJORA COMPETENCIAL'!C47),"",'ÁREA MEJORA COMPETENCIAL'!C47)</f>
        <v/>
      </c>
      <c r="D47" s="100" t="str">
        <f>IF(ISBLANK('ÁREA MEJORA COMPETENCIAL'!D47),"",'ÁREA MEJORA COMPETENCIAL'!D47)</f>
        <v/>
      </c>
      <c r="E47" s="100" t="str">
        <f>IF(ISBLANK('ÁREA MEJORA COMPETENCIAL'!E47),"",'ÁREA MEJORA COMPETENCIAL'!E47)</f>
        <v/>
      </c>
      <c r="F47" s="145" t="str">
        <f>IF(ISBLANK('ÁREA MEJORA COMPETENCIAL'!F47),"",'ÁREA MEJORA COMPETENCIAL'!F47)</f>
        <v/>
      </c>
      <c r="G47" s="141"/>
      <c r="H47" s="226"/>
      <c r="I47" s="227"/>
      <c r="J47" s="165">
        <f t="shared" si="0"/>
        <v>0</v>
      </c>
      <c r="K47" s="227"/>
      <c r="L47" s="227"/>
      <c r="M47" s="165">
        <f t="shared" si="1"/>
        <v>0</v>
      </c>
      <c r="N47" s="227"/>
      <c r="O47" s="227"/>
      <c r="P47" s="165">
        <f t="shared" si="2"/>
        <v>0</v>
      </c>
      <c r="Q47" s="227"/>
      <c r="R47" s="227"/>
      <c r="S47" s="166">
        <f t="shared" si="3"/>
        <v>0</v>
      </c>
      <c r="T47" s="93"/>
      <c r="U47" s="37" t="str">
        <f>IF(ISBLANK('ÁREA MEJORA COMPETENCIAL'!S47),"",(IF(ISERROR('ÁREA MEJORA COMPETENCIAL'!S47),"",('ÁREA MEJORA COMPETENCIAL'!Y47)*4.44444444)))</f>
        <v/>
      </c>
      <c r="V47" s="34" t="str">
        <f>IF(ISBLANK('ÁREA MEJORA COMPETENCIAL'!S47),"",(ROUND(U47,0)))</f>
        <v/>
      </c>
      <c r="W47" s="38" t="str">
        <f>IF('ÁREA MEJORA COMPETENCIAL'!Y47&lt;=2,"",V47)</f>
        <v/>
      </c>
      <c r="X47" s="223">
        <f t="shared" si="4"/>
        <v>0</v>
      </c>
      <c r="Y47" s="115" t="str">
        <f>IF(ISBLANK('ÁREA MEJORA COMPETENCIAL'!S47),"",IF(W47="","",(X47-W47)))</f>
        <v/>
      </c>
      <c r="Z47" s="122" t="str">
        <f>IF(ISBLANK('ÁREA MEJORA COMPETENCIAL'!S47),"",IF(W47="","VER RESULTADOS",(X47/W47)))</f>
        <v/>
      </c>
      <c r="AA47" s="137"/>
      <c r="AB47" s="24"/>
    </row>
    <row r="48" spans="1:28" s="59" customFormat="1" ht="18" customHeight="1" x14ac:dyDescent="0.3">
      <c r="A48" s="273" t="str">
        <f>IF(ISBLANK('ÁREA MEJORA COMPETENCIAL'!A48),"",'ÁREA MEJORA COMPETENCIAL'!A48)</f>
        <v/>
      </c>
      <c r="B48" s="128" t="str">
        <f>IF(ISBLANK('ÁREA MEJORA COMPETENCIAL'!B48),"",'ÁREA MEJORA COMPETENCIAL'!B48)</f>
        <v/>
      </c>
      <c r="C48" s="101" t="str">
        <f>IF(ISBLANK('ÁREA MEJORA COMPETENCIAL'!C48),"",'ÁREA MEJORA COMPETENCIAL'!C48)</f>
        <v/>
      </c>
      <c r="D48" s="100" t="str">
        <f>IF(ISBLANK('ÁREA MEJORA COMPETENCIAL'!D48),"",'ÁREA MEJORA COMPETENCIAL'!D48)</f>
        <v/>
      </c>
      <c r="E48" s="100" t="str">
        <f>IF(ISBLANK('ÁREA MEJORA COMPETENCIAL'!E48),"",'ÁREA MEJORA COMPETENCIAL'!E48)</f>
        <v/>
      </c>
      <c r="F48" s="145" t="str">
        <f>IF(ISBLANK('ÁREA MEJORA COMPETENCIAL'!F48),"",'ÁREA MEJORA COMPETENCIAL'!F48)</f>
        <v/>
      </c>
      <c r="G48" s="141"/>
      <c r="H48" s="224"/>
      <c r="I48" s="227"/>
      <c r="J48" s="165">
        <f t="shared" si="0"/>
        <v>0</v>
      </c>
      <c r="K48" s="227"/>
      <c r="L48" s="227"/>
      <c r="M48" s="165">
        <f t="shared" si="1"/>
        <v>0</v>
      </c>
      <c r="N48" s="227"/>
      <c r="O48" s="227"/>
      <c r="P48" s="165">
        <f t="shared" si="2"/>
        <v>0</v>
      </c>
      <c r="Q48" s="227"/>
      <c r="R48" s="227"/>
      <c r="S48" s="166">
        <f t="shared" si="3"/>
        <v>0</v>
      </c>
      <c r="T48" s="93"/>
      <c r="U48" s="37" t="str">
        <f>IF(ISBLANK('ÁREA MEJORA COMPETENCIAL'!S48),"",(IF(ISERROR('ÁREA MEJORA COMPETENCIAL'!S48),"",('ÁREA MEJORA COMPETENCIAL'!Y48)*4.44444444)))</f>
        <v/>
      </c>
      <c r="V48" s="34" t="str">
        <f>IF(ISBLANK('ÁREA MEJORA COMPETENCIAL'!S48),"",(ROUND(U48,0)))</f>
        <v/>
      </c>
      <c r="W48" s="38" t="str">
        <f>IF('ÁREA MEJORA COMPETENCIAL'!Y48&lt;=2,"",V48)</f>
        <v/>
      </c>
      <c r="X48" s="223">
        <f t="shared" si="4"/>
        <v>0</v>
      </c>
      <c r="Y48" s="115" t="str">
        <f>IF(ISBLANK('ÁREA MEJORA COMPETENCIAL'!S48),"",IF(W48="","",(X48-W48)))</f>
        <v/>
      </c>
      <c r="Z48" s="122" t="str">
        <f>IF(ISBLANK('ÁREA MEJORA COMPETENCIAL'!S48),"",IF(W48="","VER RESULTADOS",(X48/W48)))</f>
        <v/>
      </c>
      <c r="AA48" s="137"/>
      <c r="AB48" s="24"/>
    </row>
    <row r="49" spans="1:28" s="59" customFormat="1" ht="18" customHeight="1" x14ac:dyDescent="0.3">
      <c r="A49" s="273" t="str">
        <f>IF(ISBLANK('ÁREA MEJORA COMPETENCIAL'!A49),"",'ÁREA MEJORA COMPETENCIAL'!A49)</f>
        <v/>
      </c>
      <c r="B49" s="128" t="str">
        <f>IF(ISBLANK('ÁREA MEJORA COMPETENCIAL'!B49),"",'ÁREA MEJORA COMPETENCIAL'!B49)</f>
        <v/>
      </c>
      <c r="C49" s="101" t="str">
        <f>IF(ISBLANK('ÁREA MEJORA COMPETENCIAL'!C49),"",'ÁREA MEJORA COMPETENCIAL'!C49)</f>
        <v/>
      </c>
      <c r="D49" s="100" t="str">
        <f>IF(ISBLANK('ÁREA MEJORA COMPETENCIAL'!D49),"",'ÁREA MEJORA COMPETENCIAL'!D49)</f>
        <v/>
      </c>
      <c r="E49" s="100" t="str">
        <f>IF(ISBLANK('ÁREA MEJORA COMPETENCIAL'!E49),"",'ÁREA MEJORA COMPETENCIAL'!E49)</f>
        <v/>
      </c>
      <c r="F49" s="145" t="str">
        <f>IF(ISBLANK('ÁREA MEJORA COMPETENCIAL'!F49),"",'ÁREA MEJORA COMPETENCIAL'!F49)</f>
        <v/>
      </c>
      <c r="G49" s="141"/>
      <c r="H49" s="226"/>
      <c r="I49" s="227"/>
      <c r="J49" s="165">
        <f t="shared" si="0"/>
        <v>0</v>
      </c>
      <c r="K49" s="227"/>
      <c r="L49" s="227"/>
      <c r="M49" s="165">
        <f t="shared" si="1"/>
        <v>0</v>
      </c>
      <c r="N49" s="227"/>
      <c r="O49" s="227"/>
      <c r="P49" s="165">
        <f t="shared" si="2"/>
        <v>0</v>
      </c>
      <c r="Q49" s="227"/>
      <c r="R49" s="227"/>
      <c r="S49" s="166">
        <f t="shared" si="3"/>
        <v>0</v>
      </c>
      <c r="T49" s="93"/>
      <c r="U49" s="37" t="str">
        <f>IF(ISBLANK('ÁREA MEJORA COMPETENCIAL'!S49),"",(IF(ISERROR('ÁREA MEJORA COMPETENCIAL'!S49),"",('ÁREA MEJORA COMPETENCIAL'!Y49)*4.44444444)))</f>
        <v/>
      </c>
      <c r="V49" s="34" t="str">
        <f>IF(ISBLANK('ÁREA MEJORA COMPETENCIAL'!S49),"",(ROUND(U49,0)))</f>
        <v/>
      </c>
      <c r="W49" s="38" t="str">
        <f>IF('ÁREA MEJORA COMPETENCIAL'!Y49&lt;=2,"",V49)</f>
        <v/>
      </c>
      <c r="X49" s="223">
        <f t="shared" si="4"/>
        <v>0</v>
      </c>
      <c r="Y49" s="115" t="str">
        <f>IF(ISBLANK('ÁREA MEJORA COMPETENCIAL'!S49),"",IF(W49="","",(X49-W49)))</f>
        <v/>
      </c>
      <c r="Z49" s="122" t="str">
        <f>IF(ISBLANK('ÁREA MEJORA COMPETENCIAL'!S49),"",IF(W49="","VER RESULTADOS",(X49/W49)))</f>
        <v/>
      </c>
      <c r="AA49" s="137"/>
      <c r="AB49" s="24"/>
    </row>
    <row r="50" spans="1:28" s="59" customFormat="1" ht="18" customHeight="1" x14ac:dyDescent="0.3">
      <c r="A50" s="273" t="str">
        <f>IF(ISBLANK('ÁREA MEJORA COMPETENCIAL'!A50),"",'ÁREA MEJORA COMPETENCIAL'!A50)</f>
        <v/>
      </c>
      <c r="B50" s="128" t="str">
        <f>IF(ISBLANK('ÁREA MEJORA COMPETENCIAL'!B50),"",'ÁREA MEJORA COMPETENCIAL'!B50)</f>
        <v/>
      </c>
      <c r="C50" s="101" t="str">
        <f>IF(ISBLANK('ÁREA MEJORA COMPETENCIAL'!C50),"",'ÁREA MEJORA COMPETENCIAL'!C50)</f>
        <v/>
      </c>
      <c r="D50" s="100" t="str">
        <f>IF(ISBLANK('ÁREA MEJORA COMPETENCIAL'!D50),"",'ÁREA MEJORA COMPETENCIAL'!D50)</f>
        <v/>
      </c>
      <c r="E50" s="100" t="str">
        <f>IF(ISBLANK('ÁREA MEJORA COMPETENCIAL'!E50),"",'ÁREA MEJORA COMPETENCIAL'!E50)</f>
        <v/>
      </c>
      <c r="F50" s="145" t="str">
        <f>IF(ISBLANK('ÁREA MEJORA COMPETENCIAL'!F50),"",'ÁREA MEJORA COMPETENCIAL'!F50)</f>
        <v/>
      </c>
      <c r="G50" s="141"/>
      <c r="H50" s="224"/>
      <c r="I50" s="227"/>
      <c r="J50" s="165">
        <f t="shared" si="0"/>
        <v>0</v>
      </c>
      <c r="K50" s="227"/>
      <c r="L50" s="227"/>
      <c r="M50" s="165">
        <f t="shared" si="1"/>
        <v>0</v>
      </c>
      <c r="N50" s="227"/>
      <c r="O50" s="227"/>
      <c r="P50" s="165">
        <f t="shared" si="2"/>
        <v>0</v>
      </c>
      <c r="Q50" s="227"/>
      <c r="R50" s="227"/>
      <c r="S50" s="166">
        <f t="shared" si="3"/>
        <v>0</v>
      </c>
      <c r="T50" s="93"/>
      <c r="U50" s="37" t="str">
        <f>IF(ISBLANK('ÁREA MEJORA COMPETENCIAL'!S50),"",(IF(ISERROR('ÁREA MEJORA COMPETENCIAL'!S50),"",('ÁREA MEJORA COMPETENCIAL'!Y50)*4.44444444)))</f>
        <v/>
      </c>
      <c r="V50" s="34" t="str">
        <f>IF(ISBLANK('ÁREA MEJORA COMPETENCIAL'!S50),"",(ROUND(U50,0)))</f>
        <v/>
      </c>
      <c r="W50" s="38" t="str">
        <f>IF('ÁREA MEJORA COMPETENCIAL'!Y50&lt;=2,"",V50)</f>
        <v/>
      </c>
      <c r="X50" s="223">
        <f t="shared" si="4"/>
        <v>0</v>
      </c>
      <c r="Y50" s="115" t="str">
        <f>IF(ISBLANK('ÁREA MEJORA COMPETENCIAL'!S50),"",IF(W50="","",(X50-W50)))</f>
        <v/>
      </c>
      <c r="Z50" s="122" t="str">
        <f>IF(ISBLANK('ÁREA MEJORA COMPETENCIAL'!S50),"",IF(W50="","VER RESULTADOS",(X50/W50)))</f>
        <v/>
      </c>
      <c r="AA50" s="137"/>
      <c r="AB50" s="24"/>
    </row>
    <row r="51" spans="1:28" s="59" customFormat="1" ht="18" customHeight="1" x14ac:dyDescent="0.3">
      <c r="A51" s="273" t="str">
        <f>IF(ISBLANK('ÁREA MEJORA COMPETENCIAL'!A51),"",'ÁREA MEJORA COMPETENCIAL'!A51)</f>
        <v/>
      </c>
      <c r="B51" s="128" t="str">
        <f>IF(ISBLANK('ÁREA MEJORA COMPETENCIAL'!B51),"",'ÁREA MEJORA COMPETENCIAL'!B51)</f>
        <v/>
      </c>
      <c r="C51" s="101" t="str">
        <f>IF(ISBLANK('ÁREA MEJORA COMPETENCIAL'!C51),"",'ÁREA MEJORA COMPETENCIAL'!C51)</f>
        <v/>
      </c>
      <c r="D51" s="100" t="str">
        <f>IF(ISBLANK('ÁREA MEJORA COMPETENCIAL'!D51),"",'ÁREA MEJORA COMPETENCIAL'!D51)</f>
        <v/>
      </c>
      <c r="E51" s="100" t="str">
        <f>IF(ISBLANK('ÁREA MEJORA COMPETENCIAL'!E51),"",'ÁREA MEJORA COMPETENCIAL'!E51)</f>
        <v/>
      </c>
      <c r="F51" s="145" t="str">
        <f>IF(ISBLANK('ÁREA MEJORA COMPETENCIAL'!F51),"",'ÁREA MEJORA COMPETENCIAL'!F51)</f>
        <v/>
      </c>
      <c r="G51" s="141"/>
      <c r="H51" s="226"/>
      <c r="I51" s="227"/>
      <c r="J51" s="165">
        <f t="shared" si="0"/>
        <v>0</v>
      </c>
      <c r="K51" s="227"/>
      <c r="L51" s="227"/>
      <c r="M51" s="165">
        <f t="shared" si="1"/>
        <v>0</v>
      </c>
      <c r="N51" s="227"/>
      <c r="O51" s="227"/>
      <c r="P51" s="165">
        <f t="shared" si="2"/>
        <v>0</v>
      </c>
      <c r="Q51" s="227"/>
      <c r="R51" s="227"/>
      <c r="S51" s="166">
        <f t="shared" si="3"/>
        <v>0</v>
      </c>
      <c r="T51" s="93"/>
      <c r="U51" s="37" t="str">
        <f>IF(ISBLANK('ÁREA MEJORA COMPETENCIAL'!S51),"",(IF(ISERROR('ÁREA MEJORA COMPETENCIAL'!S51),"",('ÁREA MEJORA COMPETENCIAL'!Y51)*4.44444444)))</f>
        <v/>
      </c>
      <c r="V51" s="34" t="str">
        <f>IF(ISBLANK('ÁREA MEJORA COMPETENCIAL'!S51),"",(ROUND(U51,0)))</f>
        <v/>
      </c>
      <c r="W51" s="38" t="str">
        <f>IF('ÁREA MEJORA COMPETENCIAL'!Y51&lt;=2,"",V51)</f>
        <v/>
      </c>
      <c r="X51" s="223">
        <f t="shared" si="4"/>
        <v>0</v>
      </c>
      <c r="Y51" s="115" t="str">
        <f>IF(ISBLANK('ÁREA MEJORA COMPETENCIAL'!S51),"",IF(W51="","",(X51-W51)))</f>
        <v/>
      </c>
      <c r="Z51" s="122" t="str">
        <f>IF(ISBLANK('ÁREA MEJORA COMPETENCIAL'!S51),"",IF(W51="","VER RESULTADOS",(X51/W51)))</f>
        <v/>
      </c>
      <c r="AA51" s="137"/>
      <c r="AB51" s="24"/>
    </row>
    <row r="52" spans="1:28" s="59" customFormat="1" ht="18" customHeight="1" x14ac:dyDescent="0.3">
      <c r="A52" s="273" t="str">
        <f>IF(ISBLANK('ÁREA MEJORA COMPETENCIAL'!A52),"",'ÁREA MEJORA COMPETENCIAL'!A52)</f>
        <v/>
      </c>
      <c r="B52" s="128" t="str">
        <f>IF(ISBLANK('ÁREA MEJORA COMPETENCIAL'!B52),"",'ÁREA MEJORA COMPETENCIAL'!B52)</f>
        <v/>
      </c>
      <c r="C52" s="101" t="str">
        <f>IF(ISBLANK('ÁREA MEJORA COMPETENCIAL'!C52),"",'ÁREA MEJORA COMPETENCIAL'!C52)</f>
        <v/>
      </c>
      <c r="D52" s="100" t="str">
        <f>IF(ISBLANK('ÁREA MEJORA COMPETENCIAL'!D52),"",'ÁREA MEJORA COMPETENCIAL'!D52)</f>
        <v/>
      </c>
      <c r="E52" s="100" t="str">
        <f>IF(ISBLANK('ÁREA MEJORA COMPETENCIAL'!E52),"",'ÁREA MEJORA COMPETENCIAL'!E52)</f>
        <v/>
      </c>
      <c r="F52" s="145" t="str">
        <f>IF(ISBLANK('ÁREA MEJORA COMPETENCIAL'!F52),"",'ÁREA MEJORA COMPETENCIAL'!F52)</f>
        <v/>
      </c>
      <c r="G52" s="141"/>
      <c r="H52" s="224"/>
      <c r="I52" s="227"/>
      <c r="J52" s="165">
        <f t="shared" si="0"/>
        <v>0</v>
      </c>
      <c r="K52" s="227"/>
      <c r="L52" s="227"/>
      <c r="M52" s="165">
        <f t="shared" si="1"/>
        <v>0</v>
      </c>
      <c r="N52" s="227"/>
      <c r="O52" s="227"/>
      <c r="P52" s="165">
        <f t="shared" si="2"/>
        <v>0</v>
      </c>
      <c r="Q52" s="227"/>
      <c r="R52" s="227"/>
      <c r="S52" s="166">
        <f t="shared" si="3"/>
        <v>0</v>
      </c>
      <c r="T52" s="93"/>
      <c r="U52" s="37" t="str">
        <f>IF(ISBLANK('ÁREA MEJORA COMPETENCIAL'!S52),"",(IF(ISERROR('ÁREA MEJORA COMPETENCIAL'!S52),"",('ÁREA MEJORA COMPETENCIAL'!Y52)*4.44444444)))</f>
        <v/>
      </c>
      <c r="V52" s="34" t="str">
        <f>IF(ISBLANK('ÁREA MEJORA COMPETENCIAL'!S52),"",(ROUND(U52,0)))</f>
        <v/>
      </c>
      <c r="W52" s="38" t="str">
        <f>IF('ÁREA MEJORA COMPETENCIAL'!Y52&lt;=2,"",V52)</f>
        <v/>
      </c>
      <c r="X52" s="223">
        <f t="shared" si="4"/>
        <v>0</v>
      </c>
      <c r="Y52" s="115" t="str">
        <f>IF(ISBLANK('ÁREA MEJORA COMPETENCIAL'!S52),"",IF(W52="","",(X52-W52)))</f>
        <v/>
      </c>
      <c r="Z52" s="122" t="str">
        <f>IF(ISBLANK('ÁREA MEJORA COMPETENCIAL'!S52),"",IF(W52="","VER RESULTADOS",(X52/W52)))</f>
        <v/>
      </c>
      <c r="AA52" s="137"/>
      <c r="AB52" s="24"/>
    </row>
    <row r="53" spans="1:28" s="59" customFormat="1" ht="18" customHeight="1" x14ac:dyDescent="0.3">
      <c r="A53" s="273" t="str">
        <f>IF(ISBLANK('ÁREA MEJORA COMPETENCIAL'!A53),"",'ÁREA MEJORA COMPETENCIAL'!A53)</f>
        <v/>
      </c>
      <c r="B53" s="128" t="str">
        <f>IF(ISBLANK('ÁREA MEJORA COMPETENCIAL'!B53),"",'ÁREA MEJORA COMPETENCIAL'!B53)</f>
        <v/>
      </c>
      <c r="C53" s="101" t="str">
        <f>IF(ISBLANK('ÁREA MEJORA COMPETENCIAL'!C53),"",'ÁREA MEJORA COMPETENCIAL'!C53)</f>
        <v/>
      </c>
      <c r="D53" s="100" t="str">
        <f>IF(ISBLANK('ÁREA MEJORA COMPETENCIAL'!D53),"",'ÁREA MEJORA COMPETENCIAL'!D53)</f>
        <v/>
      </c>
      <c r="E53" s="100" t="str">
        <f>IF(ISBLANK('ÁREA MEJORA COMPETENCIAL'!E53),"",'ÁREA MEJORA COMPETENCIAL'!E53)</f>
        <v/>
      </c>
      <c r="F53" s="145" t="str">
        <f>IF(ISBLANK('ÁREA MEJORA COMPETENCIAL'!F53),"",'ÁREA MEJORA COMPETENCIAL'!F53)</f>
        <v/>
      </c>
      <c r="G53" s="141"/>
      <c r="H53" s="226"/>
      <c r="I53" s="227"/>
      <c r="J53" s="165">
        <f t="shared" si="0"/>
        <v>0</v>
      </c>
      <c r="K53" s="227"/>
      <c r="L53" s="227"/>
      <c r="M53" s="165">
        <f t="shared" si="1"/>
        <v>0</v>
      </c>
      <c r="N53" s="227"/>
      <c r="O53" s="227"/>
      <c r="P53" s="165">
        <f t="shared" si="2"/>
        <v>0</v>
      </c>
      <c r="Q53" s="227"/>
      <c r="R53" s="227"/>
      <c r="S53" s="166">
        <f t="shared" si="3"/>
        <v>0</v>
      </c>
      <c r="T53" s="93"/>
      <c r="U53" s="37" t="str">
        <f>IF(ISBLANK('ÁREA MEJORA COMPETENCIAL'!S53),"",(IF(ISERROR('ÁREA MEJORA COMPETENCIAL'!S53),"",('ÁREA MEJORA COMPETENCIAL'!Y53)*4.44444444)))</f>
        <v/>
      </c>
      <c r="V53" s="34" t="str">
        <f>IF(ISBLANK('ÁREA MEJORA COMPETENCIAL'!S53),"",(ROUND(U53,0)))</f>
        <v/>
      </c>
      <c r="W53" s="38" t="str">
        <f>IF('ÁREA MEJORA COMPETENCIAL'!Y53&lt;=2,"",V53)</f>
        <v/>
      </c>
      <c r="X53" s="223">
        <f t="shared" si="4"/>
        <v>0</v>
      </c>
      <c r="Y53" s="115" t="str">
        <f>IF(ISBLANK('ÁREA MEJORA COMPETENCIAL'!S53),"",IF(W53="","",(X53-W53)))</f>
        <v/>
      </c>
      <c r="Z53" s="122" t="str">
        <f>IF(ISBLANK('ÁREA MEJORA COMPETENCIAL'!S53),"",IF(W53="","VER RESULTADOS",(X53/W53)))</f>
        <v/>
      </c>
      <c r="AA53" s="137"/>
      <c r="AB53" s="24"/>
    </row>
    <row r="54" spans="1:28" s="59" customFormat="1" ht="18" customHeight="1" x14ac:dyDescent="0.3">
      <c r="A54" s="273" t="str">
        <f>IF(ISBLANK('ÁREA MEJORA COMPETENCIAL'!A54),"",'ÁREA MEJORA COMPETENCIAL'!A54)</f>
        <v/>
      </c>
      <c r="B54" s="128" t="str">
        <f>IF(ISBLANK('ÁREA MEJORA COMPETENCIAL'!B54),"",'ÁREA MEJORA COMPETENCIAL'!B54)</f>
        <v/>
      </c>
      <c r="C54" s="101" t="str">
        <f>IF(ISBLANK('ÁREA MEJORA COMPETENCIAL'!C54),"",'ÁREA MEJORA COMPETENCIAL'!C54)</f>
        <v/>
      </c>
      <c r="D54" s="100" t="str">
        <f>IF(ISBLANK('ÁREA MEJORA COMPETENCIAL'!D54),"",'ÁREA MEJORA COMPETENCIAL'!D54)</f>
        <v/>
      </c>
      <c r="E54" s="100" t="str">
        <f>IF(ISBLANK('ÁREA MEJORA COMPETENCIAL'!E54),"",'ÁREA MEJORA COMPETENCIAL'!E54)</f>
        <v/>
      </c>
      <c r="F54" s="145" t="str">
        <f>IF(ISBLANK('ÁREA MEJORA COMPETENCIAL'!F54),"",'ÁREA MEJORA COMPETENCIAL'!F54)</f>
        <v/>
      </c>
      <c r="G54" s="141"/>
      <c r="H54" s="224"/>
      <c r="I54" s="227"/>
      <c r="J54" s="165">
        <f t="shared" si="0"/>
        <v>0</v>
      </c>
      <c r="K54" s="227"/>
      <c r="L54" s="227"/>
      <c r="M54" s="165">
        <f t="shared" si="1"/>
        <v>0</v>
      </c>
      <c r="N54" s="227"/>
      <c r="O54" s="227"/>
      <c r="P54" s="165">
        <f t="shared" si="2"/>
        <v>0</v>
      </c>
      <c r="Q54" s="227"/>
      <c r="R54" s="227"/>
      <c r="S54" s="166">
        <f t="shared" si="3"/>
        <v>0</v>
      </c>
      <c r="T54" s="93"/>
      <c r="U54" s="37" t="str">
        <f>IF(ISBLANK('ÁREA MEJORA COMPETENCIAL'!S54),"",(IF(ISERROR('ÁREA MEJORA COMPETENCIAL'!S54),"",('ÁREA MEJORA COMPETENCIAL'!Y54)*4.44444444)))</f>
        <v/>
      </c>
      <c r="V54" s="34" t="str">
        <f>IF(ISBLANK('ÁREA MEJORA COMPETENCIAL'!S54),"",(ROUND(U54,0)))</f>
        <v/>
      </c>
      <c r="W54" s="38" t="str">
        <f>IF('ÁREA MEJORA COMPETENCIAL'!Y54&lt;=2,"",V54)</f>
        <v/>
      </c>
      <c r="X54" s="223">
        <f t="shared" si="4"/>
        <v>0</v>
      </c>
      <c r="Y54" s="115" t="str">
        <f>IF(ISBLANK('ÁREA MEJORA COMPETENCIAL'!S54),"",IF(W54="","",(X54-W54)))</f>
        <v/>
      </c>
      <c r="Z54" s="122" t="str">
        <f>IF(ISBLANK('ÁREA MEJORA COMPETENCIAL'!S54),"",IF(W54="","VER RESULTADOS",(X54/W54)))</f>
        <v/>
      </c>
      <c r="AA54" s="137"/>
      <c r="AB54" s="24"/>
    </row>
    <row r="55" spans="1:28" s="59" customFormat="1" ht="18" customHeight="1" x14ac:dyDescent="0.3">
      <c r="A55" s="273" t="str">
        <f>IF(ISBLANK('ÁREA MEJORA COMPETENCIAL'!A55),"",'ÁREA MEJORA COMPETENCIAL'!A55)</f>
        <v/>
      </c>
      <c r="B55" s="128" t="str">
        <f>IF(ISBLANK('ÁREA MEJORA COMPETENCIAL'!B55),"",'ÁREA MEJORA COMPETENCIAL'!B55)</f>
        <v/>
      </c>
      <c r="C55" s="101" t="str">
        <f>IF(ISBLANK('ÁREA MEJORA COMPETENCIAL'!C55),"",'ÁREA MEJORA COMPETENCIAL'!C55)</f>
        <v/>
      </c>
      <c r="D55" s="100" t="str">
        <f>IF(ISBLANK('ÁREA MEJORA COMPETENCIAL'!D55),"",'ÁREA MEJORA COMPETENCIAL'!D55)</f>
        <v/>
      </c>
      <c r="E55" s="100" t="str">
        <f>IF(ISBLANK('ÁREA MEJORA COMPETENCIAL'!E55),"",'ÁREA MEJORA COMPETENCIAL'!E55)</f>
        <v/>
      </c>
      <c r="F55" s="145" t="str">
        <f>IF(ISBLANK('ÁREA MEJORA COMPETENCIAL'!F55),"",'ÁREA MEJORA COMPETENCIAL'!F55)</f>
        <v/>
      </c>
      <c r="G55" s="141"/>
      <c r="H55" s="226"/>
      <c r="I55" s="227"/>
      <c r="J55" s="165">
        <f t="shared" si="0"/>
        <v>0</v>
      </c>
      <c r="K55" s="227"/>
      <c r="L55" s="227"/>
      <c r="M55" s="165">
        <f t="shared" si="1"/>
        <v>0</v>
      </c>
      <c r="N55" s="227"/>
      <c r="O55" s="227"/>
      <c r="P55" s="165">
        <f t="shared" si="2"/>
        <v>0</v>
      </c>
      <c r="Q55" s="227"/>
      <c r="R55" s="227"/>
      <c r="S55" s="166">
        <f t="shared" si="3"/>
        <v>0</v>
      </c>
      <c r="T55" s="93"/>
      <c r="U55" s="37" t="str">
        <f>IF(ISBLANK('ÁREA MEJORA COMPETENCIAL'!S55),"",(IF(ISERROR('ÁREA MEJORA COMPETENCIAL'!S55),"",('ÁREA MEJORA COMPETENCIAL'!Y55)*4.44444444)))</f>
        <v/>
      </c>
      <c r="V55" s="34" t="str">
        <f>IF(ISBLANK('ÁREA MEJORA COMPETENCIAL'!S55),"",(ROUND(U55,0)))</f>
        <v/>
      </c>
      <c r="W55" s="38" t="str">
        <f>IF('ÁREA MEJORA COMPETENCIAL'!Y55&lt;=2,"",V55)</f>
        <v/>
      </c>
      <c r="X55" s="223">
        <f t="shared" si="4"/>
        <v>0</v>
      </c>
      <c r="Y55" s="115" t="str">
        <f>IF(ISBLANK('ÁREA MEJORA COMPETENCIAL'!S55),"",IF(W55="","",(X55-W55)))</f>
        <v/>
      </c>
      <c r="Z55" s="122" t="str">
        <f>IF(ISBLANK('ÁREA MEJORA COMPETENCIAL'!S55),"",IF(W55="","VER RESULTADOS",(X55/W55)))</f>
        <v/>
      </c>
      <c r="AA55" s="137"/>
      <c r="AB55" s="24"/>
    </row>
    <row r="56" spans="1:28" s="59" customFormat="1" ht="18" customHeight="1" x14ac:dyDescent="0.3">
      <c r="A56" s="273" t="str">
        <f>IF(ISBLANK('ÁREA MEJORA COMPETENCIAL'!A56),"",'ÁREA MEJORA COMPETENCIAL'!A56)</f>
        <v/>
      </c>
      <c r="B56" s="128" t="str">
        <f>IF(ISBLANK('ÁREA MEJORA COMPETENCIAL'!B56),"",'ÁREA MEJORA COMPETENCIAL'!B56)</f>
        <v/>
      </c>
      <c r="C56" s="101" t="str">
        <f>IF(ISBLANK('ÁREA MEJORA COMPETENCIAL'!C56),"",'ÁREA MEJORA COMPETENCIAL'!C56)</f>
        <v/>
      </c>
      <c r="D56" s="100" t="str">
        <f>IF(ISBLANK('ÁREA MEJORA COMPETENCIAL'!D56),"",'ÁREA MEJORA COMPETENCIAL'!D56)</f>
        <v/>
      </c>
      <c r="E56" s="100" t="str">
        <f>IF(ISBLANK('ÁREA MEJORA COMPETENCIAL'!E56),"",'ÁREA MEJORA COMPETENCIAL'!E56)</f>
        <v/>
      </c>
      <c r="F56" s="145" t="str">
        <f>IF(ISBLANK('ÁREA MEJORA COMPETENCIAL'!F56),"",'ÁREA MEJORA COMPETENCIAL'!F56)</f>
        <v/>
      </c>
      <c r="G56" s="141"/>
      <c r="H56" s="224"/>
      <c r="I56" s="227"/>
      <c r="J56" s="165">
        <f t="shared" si="0"/>
        <v>0</v>
      </c>
      <c r="K56" s="227"/>
      <c r="L56" s="227"/>
      <c r="M56" s="165">
        <f t="shared" si="1"/>
        <v>0</v>
      </c>
      <c r="N56" s="227"/>
      <c r="O56" s="227"/>
      <c r="P56" s="165">
        <f t="shared" si="2"/>
        <v>0</v>
      </c>
      <c r="Q56" s="227"/>
      <c r="R56" s="227"/>
      <c r="S56" s="166">
        <f t="shared" si="3"/>
        <v>0</v>
      </c>
      <c r="T56" s="93"/>
      <c r="U56" s="37" t="str">
        <f>IF(ISBLANK('ÁREA MEJORA COMPETENCIAL'!S56),"",(IF(ISERROR('ÁREA MEJORA COMPETENCIAL'!S56),"",('ÁREA MEJORA COMPETENCIAL'!Y56)*4.44444444)))</f>
        <v/>
      </c>
      <c r="V56" s="34" t="str">
        <f>IF(ISBLANK('ÁREA MEJORA COMPETENCIAL'!S56),"",(ROUND(U56,0)))</f>
        <v/>
      </c>
      <c r="W56" s="38" t="str">
        <f>IF('ÁREA MEJORA COMPETENCIAL'!Y56&lt;=2,"",V56)</f>
        <v/>
      </c>
      <c r="X56" s="223">
        <f t="shared" si="4"/>
        <v>0</v>
      </c>
      <c r="Y56" s="115" t="str">
        <f>IF(ISBLANK('ÁREA MEJORA COMPETENCIAL'!S56),"",IF(W56="","",(X56-W56)))</f>
        <v/>
      </c>
      <c r="Z56" s="122" t="str">
        <f>IF(ISBLANK('ÁREA MEJORA COMPETENCIAL'!S56),"",IF(W56="","VER RESULTADOS",(X56/W56)))</f>
        <v/>
      </c>
      <c r="AA56" s="137"/>
      <c r="AB56" s="24"/>
    </row>
    <row r="57" spans="1:28" s="59" customFormat="1" ht="18" customHeight="1" x14ac:dyDescent="0.3">
      <c r="A57" s="273" t="str">
        <f>IF(ISBLANK('ÁREA MEJORA COMPETENCIAL'!A57),"",'ÁREA MEJORA COMPETENCIAL'!A57)</f>
        <v/>
      </c>
      <c r="B57" s="128" t="str">
        <f>IF(ISBLANK('ÁREA MEJORA COMPETENCIAL'!B57),"",'ÁREA MEJORA COMPETENCIAL'!B57)</f>
        <v/>
      </c>
      <c r="C57" s="101" t="str">
        <f>IF(ISBLANK('ÁREA MEJORA COMPETENCIAL'!C57),"",'ÁREA MEJORA COMPETENCIAL'!C57)</f>
        <v/>
      </c>
      <c r="D57" s="100" t="str">
        <f>IF(ISBLANK('ÁREA MEJORA COMPETENCIAL'!D57),"",'ÁREA MEJORA COMPETENCIAL'!D57)</f>
        <v/>
      </c>
      <c r="E57" s="100" t="str">
        <f>IF(ISBLANK('ÁREA MEJORA COMPETENCIAL'!E57),"",'ÁREA MEJORA COMPETENCIAL'!E57)</f>
        <v/>
      </c>
      <c r="F57" s="145" t="str">
        <f>IF(ISBLANK('ÁREA MEJORA COMPETENCIAL'!F57),"",'ÁREA MEJORA COMPETENCIAL'!F57)</f>
        <v/>
      </c>
      <c r="G57" s="141"/>
      <c r="H57" s="226"/>
      <c r="I57" s="227"/>
      <c r="J57" s="165">
        <f t="shared" si="0"/>
        <v>0</v>
      </c>
      <c r="K57" s="227"/>
      <c r="L57" s="227"/>
      <c r="M57" s="165">
        <f t="shared" si="1"/>
        <v>0</v>
      </c>
      <c r="N57" s="227"/>
      <c r="O57" s="227"/>
      <c r="P57" s="165">
        <f t="shared" si="2"/>
        <v>0</v>
      </c>
      <c r="Q57" s="227"/>
      <c r="R57" s="227"/>
      <c r="S57" s="166">
        <f t="shared" si="3"/>
        <v>0</v>
      </c>
      <c r="T57" s="93"/>
      <c r="U57" s="37" t="str">
        <f>IF(ISBLANK('ÁREA MEJORA COMPETENCIAL'!S57),"",(IF(ISERROR('ÁREA MEJORA COMPETENCIAL'!S57),"",('ÁREA MEJORA COMPETENCIAL'!Y57)*4.44444444)))</f>
        <v/>
      </c>
      <c r="V57" s="34" t="str">
        <f>IF(ISBLANK('ÁREA MEJORA COMPETENCIAL'!S57),"",(ROUND(U57,0)))</f>
        <v/>
      </c>
      <c r="W57" s="38" t="str">
        <f>IF('ÁREA MEJORA COMPETENCIAL'!Y57&lt;=2,"",V57)</f>
        <v/>
      </c>
      <c r="X57" s="223">
        <f t="shared" si="4"/>
        <v>0</v>
      </c>
      <c r="Y57" s="115" t="str">
        <f>IF(ISBLANK('ÁREA MEJORA COMPETENCIAL'!S57),"",IF(W57="","",(X57-W57)))</f>
        <v/>
      </c>
      <c r="Z57" s="122" t="str">
        <f>IF(ISBLANK('ÁREA MEJORA COMPETENCIAL'!S57),"",IF(W57="","VER RESULTADOS",(X57/W57)))</f>
        <v/>
      </c>
      <c r="AA57" s="137"/>
      <c r="AB57" s="24"/>
    </row>
    <row r="58" spans="1:28" s="59" customFormat="1" ht="18" customHeight="1" x14ac:dyDescent="0.3">
      <c r="A58" s="273" t="str">
        <f>IF(ISBLANK('ÁREA MEJORA COMPETENCIAL'!A58),"",'ÁREA MEJORA COMPETENCIAL'!A58)</f>
        <v/>
      </c>
      <c r="B58" s="128" t="str">
        <f>IF(ISBLANK('ÁREA MEJORA COMPETENCIAL'!B58),"",'ÁREA MEJORA COMPETENCIAL'!B58)</f>
        <v/>
      </c>
      <c r="C58" s="101" t="str">
        <f>IF(ISBLANK('ÁREA MEJORA COMPETENCIAL'!C58),"",'ÁREA MEJORA COMPETENCIAL'!C58)</f>
        <v/>
      </c>
      <c r="D58" s="100" t="str">
        <f>IF(ISBLANK('ÁREA MEJORA COMPETENCIAL'!D58),"",'ÁREA MEJORA COMPETENCIAL'!D58)</f>
        <v/>
      </c>
      <c r="E58" s="100" t="str">
        <f>IF(ISBLANK('ÁREA MEJORA COMPETENCIAL'!E58),"",'ÁREA MEJORA COMPETENCIAL'!E58)</f>
        <v/>
      </c>
      <c r="F58" s="145" t="str">
        <f>IF(ISBLANK('ÁREA MEJORA COMPETENCIAL'!F58),"",'ÁREA MEJORA COMPETENCIAL'!F58)</f>
        <v/>
      </c>
      <c r="G58" s="141"/>
      <c r="H58" s="224"/>
      <c r="I58" s="227"/>
      <c r="J58" s="165">
        <f t="shared" si="0"/>
        <v>0</v>
      </c>
      <c r="K58" s="227"/>
      <c r="L58" s="227"/>
      <c r="M58" s="165">
        <f t="shared" si="1"/>
        <v>0</v>
      </c>
      <c r="N58" s="227"/>
      <c r="O58" s="227"/>
      <c r="P58" s="165">
        <f t="shared" si="2"/>
        <v>0</v>
      </c>
      <c r="Q58" s="227"/>
      <c r="R58" s="227"/>
      <c r="S58" s="166">
        <f t="shared" si="3"/>
        <v>0</v>
      </c>
      <c r="T58" s="93"/>
      <c r="U58" s="37" t="str">
        <f>IF(ISBLANK('ÁREA MEJORA COMPETENCIAL'!S58),"",(IF(ISERROR('ÁREA MEJORA COMPETENCIAL'!S58),"",('ÁREA MEJORA COMPETENCIAL'!Y58)*4.44444444)))</f>
        <v/>
      </c>
      <c r="V58" s="34" t="str">
        <f>IF(ISBLANK('ÁREA MEJORA COMPETENCIAL'!S58),"",(ROUND(U58,0)))</f>
        <v/>
      </c>
      <c r="W58" s="38" t="str">
        <f>IF('ÁREA MEJORA COMPETENCIAL'!Y58&lt;=2,"",V58)</f>
        <v/>
      </c>
      <c r="X58" s="223">
        <f t="shared" si="4"/>
        <v>0</v>
      </c>
      <c r="Y58" s="115" t="str">
        <f>IF(ISBLANK('ÁREA MEJORA COMPETENCIAL'!S58),"",IF(W58="","",(X58-W58)))</f>
        <v/>
      </c>
      <c r="Z58" s="122" t="str">
        <f>IF(ISBLANK('ÁREA MEJORA COMPETENCIAL'!S58),"",IF(W58="","VER RESULTADOS",(X58/W58)))</f>
        <v/>
      </c>
      <c r="AA58" s="137"/>
      <c r="AB58" s="24"/>
    </row>
    <row r="59" spans="1:28" s="59" customFormat="1" ht="18" customHeight="1" x14ac:dyDescent="0.3">
      <c r="A59" s="273" t="str">
        <f>IF(ISBLANK('ÁREA MEJORA COMPETENCIAL'!A59),"",'ÁREA MEJORA COMPETENCIAL'!A59)</f>
        <v/>
      </c>
      <c r="B59" s="128" t="str">
        <f>IF(ISBLANK('ÁREA MEJORA COMPETENCIAL'!B59),"",'ÁREA MEJORA COMPETENCIAL'!B59)</f>
        <v/>
      </c>
      <c r="C59" s="101" t="str">
        <f>IF(ISBLANK('ÁREA MEJORA COMPETENCIAL'!C59),"",'ÁREA MEJORA COMPETENCIAL'!C59)</f>
        <v/>
      </c>
      <c r="D59" s="100" t="str">
        <f>IF(ISBLANK('ÁREA MEJORA COMPETENCIAL'!D59),"",'ÁREA MEJORA COMPETENCIAL'!D59)</f>
        <v/>
      </c>
      <c r="E59" s="100" t="str">
        <f>IF(ISBLANK('ÁREA MEJORA COMPETENCIAL'!E59),"",'ÁREA MEJORA COMPETENCIAL'!E59)</f>
        <v/>
      </c>
      <c r="F59" s="145" t="str">
        <f>IF(ISBLANK('ÁREA MEJORA COMPETENCIAL'!F59),"",'ÁREA MEJORA COMPETENCIAL'!F59)</f>
        <v/>
      </c>
      <c r="G59" s="141"/>
      <c r="H59" s="226"/>
      <c r="I59" s="227"/>
      <c r="J59" s="165">
        <f t="shared" si="0"/>
        <v>0</v>
      </c>
      <c r="K59" s="227"/>
      <c r="L59" s="227"/>
      <c r="M59" s="165">
        <f t="shared" si="1"/>
        <v>0</v>
      </c>
      <c r="N59" s="227"/>
      <c r="O59" s="227"/>
      <c r="P59" s="165">
        <f t="shared" si="2"/>
        <v>0</v>
      </c>
      <c r="Q59" s="227"/>
      <c r="R59" s="227"/>
      <c r="S59" s="166">
        <f t="shared" si="3"/>
        <v>0</v>
      </c>
      <c r="T59" s="93"/>
      <c r="U59" s="37" t="str">
        <f>IF(ISBLANK('ÁREA MEJORA COMPETENCIAL'!S59),"",(IF(ISERROR('ÁREA MEJORA COMPETENCIAL'!S59),"",('ÁREA MEJORA COMPETENCIAL'!Y59)*4.44444444)))</f>
        <v/>
      </c>
      <c r="V59" s="34" t="str">
        <f>IF(ISBLANK('ÁREA MEJORA COMPETENCIAL'!S59),"",(ROUND(U59,0)))</f>
        <v/>
      </c>
      <c r="W59" s="38" t="str">
        <f>IF('ÁREA MEJORA COMPETENCIAL'!Y59&lt;=2,"",V59)</f>
        <v/>
      </c>
      <c r="X59" s="223">
        <f t="shared" si="4"/>
        <v>0</v>
      </c>
      <c r="Y59" s="115" t="str">
        <f>IF(ISBLANK('ÁREA MEJORA COMPETENCIAL'!S59),"",IF(W59="","",(X59-W59)))</f>
        <v/>
      </c>
      <c r="Z59" s="122" t="str">
        <f>IF(ISBLANK('ÁREA MEJORA COMPETENCIAL'!S59),"",IF(W59="","VER RESULTADOS",(X59/W59)))</f>
        <v/>
      </c>
      <c r="AA59" s="137"/>
      <c r="AB59" s="24"/>
    </row>
    <row r="60" spans="1:28" s="59" customFormat="1" ht="18" customHeight="1" x14ac:dyDescent="0.3">
      <c r="A60" s="273" t="str">
        <f>IF(ISBLANK('ÁREA MEJORA COMPETENCIAL'!A60),"",'ÁREA MEJORA COMPETENCIAL'!A60)</f>
        <v/>
      </c>
      <c r="B60" s="128" t="str">
        <f>IF(ISBLANK('ÁREA MEJORA COMPETENCIAL'!B60),"",'ÁREA MEJORA COMPETENCIAL'!B60)</f>
        <v/>
      </c>
      <c r="C60" s="101" t="str">
        <f>IF(ISBLANK('ÁREA MEJORA COMPETENCIAL'!C60),"",'ÁREA MEJORA COMPETENCIAL'!C60)</f>
        <v/>
      </c>
      <c r="D60" s="100" t="str">
        <f>IF(ISBLANK('ÁREA MEJORA COMPETENCIAL'!D60),"",'ÁREA MEJORA COMPETENCIAL'!D60)</f>
        <v/>
      </c>
      <c r="E60" s="100" t="str">
        <f>IF(ISBLANK('ÁREA MEJORA COMPETENCIAL'!E60),"",'ÁREA MEJORA COMPETENCIAL'!E60)</f>
        <v/>
      </c>
      <c r="F60" s="145" t="str">
        <f>IF(ISBLANK('ÁREA MEJORA COMPETENCIAL'!F60),"",'ÁREA MEJORA COMPETENCIAL'!F60)</f>
        <v/>
      </c>
      <c r="G60" s="141"/>
      <c r="H60" s="224"/>
      <c r="I60" s="227"/>
      <c r="J60" s="165">
        <f t="shared" si="0"/>
        <v>0</v>
      </c>
      <c r="K60" s="227"/>
      <c r="L60" s="227"/>
      <c r="M60" s="165">
        <f t="shared" si="1"/>
        <v>0</v>
      </c>
      <c r="N60" s="227"/>
      <c r="O60" s="227"/>
      <c r="P60" s="165">
        <f t="shared" si="2"/>
        <v>0</v>
      </c>
      <c r="Q60" s="227"/>
      <c r="R60" s="227"/>
      <c r="S60" s="166">
        <f t="shared" si="3"/>
        <v>0</v>
      </c>
      <c r="T60" s="93"/>
      <c r="U60" s="37" t="str">
        <f>IF(ISBLANK('ÁREA MEJORA COMPETENCIAL'!S60),"",(IF(ISERROR('ÁREA MEJORA COMPETENCIAL'!S60),"",('ÁREA MEJORA COMPETENCIAL'!Y60)*4.44444444)))</f>
        <v/>
      </c>
      <c r="V60" s="34" t="str">
        <f>IF(ISBLANK('ÁREA MEJORA COMPETENCIAL'!S60),"",(ROUND(U60,0)))</f>
        <v/>
      </c>
      <c r="W60" s="38" t="str">
        <f>IF('ÁREA MEJORA COMPETENCIAL'!Y60&lt;=2,"",V60)</f>
        <v/>
      </c>
      <c r="X60" s="223">
        <f t="shared" si="4"/>
        <v>0</v>
      </c>
      <c r="Y60" s="115" t="str">
        <f>IF(ISBLANK('ÁREA MEJORA COMPETENCIAL'!S60),"",IF(W60="","",(X60-W60)))</f>
        <v/>
      </c>
      <c r="Z60" s="122" t="str">
        <f>IF(ISBLANK('ÁREA MEJORA COMPETENCIAL'!S60),"",IF(W60="","VER RESULTADOS",(X60/W60)))</f>
        <v/>
      </c>
      <c r="AA60" s="137"/>
      <c r="AB60" s="24"/>
    </row>
    <row r="61" spans="1:28" s="59" customFormat="1" ht="18" customHeight="1" x14ac:dyDescent="0.3">
      <c r="A61" s="273" t="str">
        <f>IF(ISBLANK('ÁREA MEJORA COMPETENCIAL'!A61),"",'ÁREA MEJORA COMPETENCIAL'!A61)</f>
        <v/>
      </c>
      <c r="B61" s="128" t="str">
        <f>IF(ISBLANK('ÁREA MEJORA COMPETENCIAL'!B61),"",'ÁREA MEJORA COMPETENCIAL'!B61)</f>
        <v/>
      </c>
      <c r="C61" s="101" t="str">
        <f>IF(ISBLANK('ÁREA MEJORA COMPETENCIAL'!C61),"",'ÁREA MEJORA COMPETENCIAL'!C61)</f>
        <v/>
      </c>
      <c r="D61" s="100" t="str">
        <f>IF(ISBLANK('ÁREA MEJORA COMPETENCIAL'!D61),"",'ÁREA MEJORA COMPETENCIAL'!D61)</f>
        <v/>
      </c>
      <c r="E61" s="100" t="str">
        <f>IF(ISBLANK('ÁREA MEJORA COMPETENCIAL'!E61),"",'ÁREA MEJORA COMPETENCIAL'!E61)</f>
        <v/>
      </c>
      <c r="F61" s="145" t="str">
        <f>IF(ISBLANK('ÁREA MEJORA COMPETENCIAL'!F61),"",'ÁREA MEJORA COMPETENCIAL'!F61)</f>
        <v/>
      </c>
      <c r="G61" s="141"/>
      <c r="H61" s="226"/>
      <c r="I61" s="227"/>
      <c r="J61" s="165">
        <f t="shared" si="0"/>
        <v>0</v>
      </c>
      <c r="K61" s="227"/>
      <c r="L61" s="227"/>
      <c r="M61" s="165">
        <f t="shared" si="1"/>
        <v>0</v>
      </c>
      <c r="N61" s="227"/>
      <c r="O61" s="227"/>
      <c r="P61" s="165">
        <f t="shared" si="2"/>
        <v>0</v>
      </c>
      <c r="Q61" s="227"/>
      <c r="R61" s="227"/>
      <c r="S61" s="166">
        <f t="shared" si="3"/>
        <v>0</v>
      </c>
      <c r="T61" s="93"/>
      <c r="U61" s="37" t="str">
        <f>IF(ISBLANK('ÁREA MEJORA COMPETENCIAL'!S61),"",(IF(ISERROR('ÁREA MEJORA COMPETENCIAL'!S61),"",('ÁREA MEJORA COMPETENCIAL'!Y61)*4.44444444)))</f>
        <v/>
      </c>
      <c r="V61" s="34" t="str">
        <f>IF(ISBLANK('ÁREA MEJORA COMPETENCIAL'!S61),"",(ROUND(U61,0)))</f>
        <v/>
      </c>
      <c r="W61" s="38" t="str">
        <f>IF('ÁREA MEJORA COMPETENCIAL'!Y61&lt;=2,"",V61)</f>
        <v/>
      </c>
      <c r="X61" s="223">
        <f t="shared" si="4"/>
        <v>0</v>
      </c>
      <c r="Y61" s="115" t="str">
        <f>IF(ISBLANK('ÁREA MEJORA COMPETENCIAL'!S61),"",IF(W61="","",(X61-W61)))</f>
        <v/>
      </c>
      <c r="Z61" s="122" t="str">
        <f>IF(ISBLANK('ÁREA MEJORA COMPETENCIAL'!S61),"",IF(W61="","VER RESULTADOS",(X61/W61)))</f>
        <v/>
      </c>
      <c r="AA61" s="137"/>
      <c r="AB61" s="24"/>
    </row>
    <row r="62" spans="1:28" s="59" customFormat="1" ht="18" customHeight="1" x14ac:dyDescent="0.3">
      <c r="A62" s="273" t="str">
        <f>IF(ISBLANK('ÁREA MEJORA COMPETENCIAL'!A62),"",'ÁREA MEJORA COMPETENCIAL'!A62)</f>
        <v/>
      </c>
      <c r="B62" s="128" t="str">
        <f>IF(ISBLANK('ÁREA MEJORA COMPETENCIAL'!B62),"",'ÁREA MEJORA COMPETENCIAL'!B62)</f>
        <v/>
      </c>
      <c r="C62" s="101" t="str">
        <f>IF(ISBLANK('ÁREA MEJORA COMPETENCIAL'!C62),"",'ÁREA MEJORA COMPETENCIAL'!C62)</f>
        <v/>
      </c>
      <c r="D62" s="100" t="str">
        <f>IF(ISBLANK('ÁREA MEJORA COMPETENCIAL'!D62),"",'ÁREA MEJORA COMPETENCIAL'!D62)</f>
        <v/>
      </c>
      <c r="E62" s="100" t="str">
        <f>IF(ISBLANK('ÁREA MEJORA COMPETENCIAL'!E62),"",'ÁREA MEJORA COMPETENCIAL'!E62)</f>
        <v/>
      </c>
      <c r="F62" s="145" t="str">
        <f>IF(ISBLANK('ÁREA MEJORA COMPETENCIAL'!F62),"",'ÁREA MEJORA COMPETENCIAL'!F62)</f>
        <v/>
      </c>
      <c r="G62" s="141"/>
      <c r="H62" s="224"/>
      <c r="I62" s="227"/>
      <c r="J62" s="165">
        <f t="shared" si="0"/>
        <v>0</v>
      </c>
      <c r="K62" s="227"/>
      <c r="L62" s="227"/>
      <c r="M62" s="165">
        <f t="shared" si="1"/>
        <v>0</v>
      </c>
      <c r="N62" s="227"/>
      <c r="O62" s="227"/>
      <c r="P62" s="165">
        <f t="shared" si="2"/>
        <v>0</v>
      </c>
      <c r="Q62" s="227"/>
      <c r="R62" s="227"/>
      <c r="S62" s="166">
        <f t="shared" si="3"/>
        <v>0</v>
      </c>
      <c r="T62" s="93"/>
      <c r="U62" s="37" t="str">
        <f>IF(ISBLANK('ÁREA MEJORA COMPETENCIAL'!S62),"",(IF(ISERROR('ÁREA MEJORA COMPETENCIAL'!S62),"",('ÁREA MEJORA COMPETENCIAL'!Y62)*4.44444444)))</f>
        <v/>
      </c>
      <c r="V62" s="34" t="str">
        <f>IF(ISBLANK('ÁREA MEJORA COMPETENCIAL'!S62),"",(ROUND(U62,0)))</f>
        <v/>
      </c>
      <c r="W62" s="38" t="str">
        <f>IF('ÁREA MEJORA COMPETENCIAL'!Y62&lt;=2,"",V62)</f>
        <v/>
      </c>
      <c r="X62" s="223">
        <f t="shared" si="4"/>
        <v>0</v>
      </c>
      <c r="Y62" s="115" t="str">
        <f>IF(ISBLANK('ÁREA MEJORA COMPETENCIAL'!S62),"",IF(W62="","",(X62-W62)))</f>
        <v/>
      </c>
      <c r="Z62" s="122" t="str">
        <f>IF(ISBLANK('ÁREA MEJORA COMPETENCIAL'!S62),"",IF(W62="","VER RESULTADOS",(X62/W62)))</f>
        <v/>
      </c>
      <c r="AA62" s="137"/>
      <c r="AB62" s="24"/>
    </row>
    <row r="63" spans="1:28" s="59" customFormat="1" ht="18" customHeight="1" x14ac:dyDescent="0.3">
      <c r="A63" s="273" t="str">
        <f>IF(ISBLANK('ÁREA MEJORA COMPETENCIAL'!A63),"",'ÁREA MEJORA COMPETENCIAL'!A63)</f>
        <v/>
      </c>
      <c r="B63" s="128" t="str">
        <f>IF(ISBLANK('ÁREA MEJORA COMPETENCIAL'!B63),"",'ÁREA MEJORA COMPETENCIAL'!B63)</f>
        <v/>
      </c>
      <c r="C63" s="101" t="str">
        <f>IF(ISBLANK('ÁREA MEJORA COMPETENCIAL'!C63),"",'ÁREA MEJORA COMPETENCIAL'!C63)</f>
        <v/>
      </c>
      <c r="D63" s="100" t="str">
        <f>IF(ISBLANK('ÁREA MEJORA COMPETENCIAL'!D63),"",'ÁREA MEJORA COMPETENCIAL'!D63)</f>
        <v/>
      </c>
      <c r="E63" s="100" t="str">
        <f>IF(ISBLANK('ÁREA MEJORA COMPETENCIAL'!E63),"",'ÁREA MEJORA COMPETENCIAL'!E63)</f>
        <v/>
      </c>
      <c r="F63" s="145" t="str">
        <f>IF(ISBLANK('ÁREA MEJORA COMPETENCIAL'!F63),"",'ÁREA MEJORA COMPETENCIAL'!F63)</f>
        <v/>
      </c>
      <c r="G63" s="141"/>
      <c r="H63" s="226"/>
      <c r="I63" s="227"/>
      <c r="J63" s="165">
        <f t="shared" si="0"/>
        <v>0</v>
      </c>
      <c r="K63" s="227"/>
      <c r="L63" s="227"/>
      <c r="M63" s="165">
        <f t="shared" si="1"/>
        <v>0</v>
      </c>
      <c r="N63" s="227"/>
      <c r="O63" s="227"/>
      <c r="P63" s="165">
        <f t="shared" si="2"/>
        <v>0</v>
      </c>
      <c r="Q63" s="227"/>
      <c r="R63" s="227"/>
      <c r="S63" s="166">
        <f t="shared" si="3"/>
        <v>0</v>
      </c>
      <c r="T63" s="93"/>
      <c r="U63" s="37" t="str">
        <f>IF(ISBLANK('ÁREA MEJORA COMPETENCIAL'!S63),"",(IF(ISERROR('ÁREA MEJORA COMPETENCIAL'!S63),"",('ÁREA MEJORA COMPETENCIAL'!Y63)*4.44444444)))</f>
        <v/>
      </c>
      <c r="V63" s="34" t="str">
        <f>IF(ISBLANK('ÁREA MEJORA COMPETENCIAL'!S63),"",(ROUND(U63,0)))</f>
        <v/>
      </c>
      <c r="W63" s="38" t="str">
        <f>IF('ÁREA MEJORA COMPETENCIAL'!Y63&lt;=2,"",V63)</f>
        <v/>
      </c>
      <c r="X63" s="223">
        <f t="shared" si="4"/>
        <v>0</v>
      </c>
      <c r="Y63" s="115" t="str">
        <f>IF(ISBLANK('ÁREA MEJORA COMPETENCIAL'!S63),"",IF(W63="","",(X63-W63)))</f>
        <v/>
      </c>
      <c r="Z63" s="122" t="str">
        <f>IF(ISBLANK('ÁREA MEJORA COMPETENCIAL'!S63),"",IF(W63="","VER RESULTADOS",(X63/W63)))</f>
        <v/>
      </c>
      <c r="AA63" s="137"/>
      <c r="AB63" s="24"/>
    </row>
    <row r="64" spans="1:28" s="59" customFormat="1" ht="18" customHeight="1" x14ac:dyDescent="0.3">
      <c r="A64" s="273" t="str">
        <f>IF(ISBLANK('ÁREA MEJORA COMPETENCIAL'!A64),"",'ÁREA MEJORA COMPETENCIAL'!A64)</f>
        <v/>
      </c>
      <c r="B64" s="128" t="str">
        <f>IF(ISBLANK('ÁREA MEJORA COMPETENCIAL'!B64),"",'ÁREA MEJORA COMPETENCIAL'!B64)</f>
        <v/>
      </c>
      <c r="C64" s="101" t="str">
        <f>IF(ISBLANK('ÁREA MEJORA COMPETENCIAL'!C64),"",'ÁREA MEJORA COMPETENCIAL'!C64)</f>
        <v/>
      </c>
      <c r="D64" s="100" t="str">
        <f>IF(ISBLANK('ÁREA MEJORA COMPETENCIAL'!D64),"",'ÁREA MEJORA COMPETENCIAL'!D64)</f>
        <v/>
      </c>
      <c r="E64" s="100" t="str">
        <f>IF(ISBLANK('ÁREA MEJORA COMPETENCIAL'!E64),"",'ÁREA MEJORA COMPETENCIAL'!E64)</f>
        <v/>
      </c>
      <c r="F64" s="145" t="str">
        <f>IF(ISBLANK('ÁREA MEJORA COMPETENCIAL'!F64),"",'ÁREA MEJORA COMPETENCIAL'!F64)</f>
        <v/>
      </c>
      <c r="G64" s="141"/>
      <c r="H64" s="224"/>
      <c r="I64" s="227"/>
      <c r="J64" s="165">
        <f t="shared" si="0"/>
        <v>0</v>
      </c>
      <c r="K64" s="227"/>
      <c r="L64" s="227"/>
      <c r="M64" s="165">
        <f t="shared" si="1"/>
        <v>0</v>
      </c>
      <c r="N64" s="227"/>
      <c r="O64" s="227"/>
      <c r="P64" s="165">
        <f t="shared" si="2"/>
        <v>0</v>
      </c>
      <c r="Q64" s="227"/>
      <c r="R64" s="227"/>
      <c r="S64" s="166">
        <f t="shared" si="3"/>
        <v>0</v>
      </c>
      <c r="T64" s="93"/>
      <c r="U64" s="37" t="str">
        <f>IF(ISBLANK('ÁREA MEJORA COMPETENCIAL'!S64),"",(IF(ISERROR('ÁREA MEJORA COMPETENCIAL'!S64),"",('ÁREA MEJORA COMPETENCIAL'!Y64)*4.44444444)))</f>
        <v/>
      </c>
      <c r="V64" s="34" t="str">
        <f>IF(ISBLANK('ÁREA MEJORA COMPETENCIAL'!S64),"",(ROUND(U64,0)))</f>
        <v/>
      </c>
      <c r="W64" s="38" t="str">
        <f>IF('ÁREA MEJORA COMPETENCIAL'!Y64&lt;=2,"",V64)</f>
        <v/>
      </c>
      <c r="X64" s="223">
        <f t="shared" si="4"/>
        <v>0</v>
      </c>
      <c r="Y64" s="115" t="str">
        <f>IF(ISBLANK('ÁREA MEJORA COMPETENCIAL'!S64),"",IF(W64="","",(X64-W64)))</f>
        <v/>
      </c>
      <c r="Z64" s="122" t="str">
        <f>IF(ISBLANK('ÁREA MEJORA COMPETENCIAL'!S64),"",IF(W64="","VER RESULTADOS",(X64/W64)))</f>
        <v/>
      </c>
      <c r="AA64" s="137"/>
      <c r="AB64" s="24"/>
    </row>
    <row r="65" spans="1:28" s="59" customFormat="1" ht="18" customHeight="1" x14ac:dyDescent="0.3">
      <c r="A65" s="273" t="str">
        <f>IF(ISBLANK('ÁREA MEJORA COMPETENCIAL'!A65),"",'ÁREA MEJORA COMPETENCIAL'!A65)</f>
        <v/>
      </c>
      <c r="B65" s="128" t="str">
        <f>IF(ISBLANK('ÁREA MEJORA COMPETENCIAL'!B65),"",'ÁREA MEJORA COMPETENCIAL'!B65)</f>
        <v/>
      </c>
      <c r="C65" s="101" t="str">
        <f>IF(ISBLANK('ÁREA MEJORA COMPETENCIAL'!C65),"",'ÁREA MEJORA COMPETENCIAL'!C65)</f>
        <v/>
      </c>
      <c r="D65" s="100" t="str">
        <f>IF(ISBLANK('ÁREA MEJORA COMPETENCIAL'!D65),"",'ÁREA MEJORA COMPETENCIAL'!D65)</f>
        <v/>
      </c>
      <c r="E65" s="100" t="str">
        <f>IF(ISBLANK('ÁREA MEJORA COMPETENCIAL'!E65),"",'ÁREA MEJORA COMPETENCIAL'!E65)</f>
        <v/>
      </c>
      <c r="F65" s="145" t="str">
        <f>IF(ISBLANK('ÁREA MEJORA COMPETENCIAL'!F65),"",'ÁREA MEJORA COMPETENCIAL'!F65)</f>
        <v/>
      </c>
      <c r="G65" s="141"/>
      <c r="H65" s="226"/>
      <c r="I65" s="227"/>
      <c r="J65" s="165">
        <f t="shared" si="0"/>
        <v>0</v>
      </c>
      <c r="K65" s="227"/>
      <c r="L65" s="227"/>
      <c r="M65" s="165">
        <f t="shared" si="1"/>
        <v>0</v>
      </c>
      <c r="N65" s="227"/>
      <c r="O65" s="227"/>
      <c r="P65" s="165">
        <f t="shared" si="2"/>
        <v>0</v>
      </c>
      <c r="Q65" s="227"/>
      <c r="R65" s="227"/>
      <c r="S65" s="166">
        <f t="shared" si="3"/>
        <v>0</v>
      </c>
      <c r="T65" s="93"/>
      <c r="U65" s="37" t="str">
        <f>IF(ISBLANK('ÁREA MEJORA COMPETENCIAL'!S65),"",(IF(ISERROR('ÁREA MEJORA COMPETENCIAL'!S65),"",('ÁREA MEJORA COMPETENCIAL'!Y65)*4.44444444)))</f>
        <v/>
      </c>
      <c r="V65" s="34" t="str">
        <f>IF(ISBLANK('ÁREA MEJORA COMPETENCIAL'!S65),"",(ROUND(U65,0)))</f>
        <v/>
      </c>
      <c r="W65" s="38" t="str">
        <f>IF('ÁREA MEJORA COMPETENCIAL'!Y65&lt;=2,"",V65)</f>
        <v/>
      </c>
      <c r="X65" s="223">
        <f t="shared" si="4"/>
        <v>0</v>
      </c>
      <c r="Y65" s="115" t="str">
        <f>IF(ISBLANK('ÁREA MEJORA COMPETENCIAL'!S65),"",IF(W65="","",(X65-W65)))</f>
        <v/>
      </c>
      <c r="Z65" s="122" t="str">
        <f>IF(ISBLANK('ÁREA MEJORA COMPETENCIAL'!S65),"",IF(W65="","VER RESULTADOS",(X65/W65)))</f>
        <v/>
      </c>
      <c r="AA65" s="137"/>
      <c r="AB65" s="24"/>
    </row>
    <row r="66" spans="1:28" s="59" customFormat="1" ht="18" customHeight="1" x14ac:dyDescent="0.3">
      <c r="A66" s="273" t="str">
        <f>IF(ISBLANK('ÁREA MEJORA COMPETENCIAL'!A66),"",'ÁREA MEJORA COMPETENCIAL'!A66)</f>
        <v/>
      </c>
      <c r="B66" s="128" t="str">
        <f>IF(ISBLANK('ÁREA MEJORA COMPETENCIAL'!B66),"",'ÁREA MEJORA COMPETENCIAL'!B66)</f>
        <v/>
      </c>
      <c r="C66" s="101" t="str">
        <f>IF(ISBLANK('ÁREA MEJORA COMPETENCIAL'!C66),"",'ÁREA MEJORA COMPETENCIAL'!C66)</f>
        <v/>
      </c>
      <c r="D66" s="100" t="str">
        <f>IF(ISBLANK('ÁREA MEJORA COMPETENCIAL'!D66),"",'ÁREA MEJORA COMPETENCIAL'!D66)</f>
        <v/>
      </c>
      <c r="E66" s="100" t="str">
        <f>IF(ISBLANK('ÁREA MEJORA COMPETENCIAL'!E66),"",'ÁREA MEJORA COMPETENCIAL'!E66)</f>
        <v/>
      </c>
      <c r="F66" s="145" t="str">
        <f>IF(ISBLANK('ÁREA MEJORA COMPETENCIAL'!F66),"",'ÁREA MEJORA COMPETENCIAL'!F66)</f>
        <v/>
      </c>
      <c r="G66" s="141"/>
      <c r="H66" s="224"/>
      <c r="I66" s="227"/>
      <c r="J66" s="165">
        <f t="shared" si="0"/>
        <v>0</v>
      </c>
      <c r="K66" s="227"/>
      <c r="L66" s="227"/>
      <c r="M66" s="165">
        <f t="shared" si="1"/>
        <v>0</v>
      </c>
      <c r="N66" s="227"/>
      <c r="O66" s="227"/>
      <c r="P66" s="165">
        <f t="shared" si="2"/>
        <v>0</v>
      </c>
      <c r="Q66" s="227"/>
      <c r="R66" s="227"/>
      <c r="S66" s="166">
        <f t="shared" si="3"/>
        <v>0</v>
      </c>
      <c r="T66" s="93"/>
      <c r="U66" s="37" t="str">
        <f>IF(ISBLANK('ÁREA MEJORA COMPETENCIAL'!S66),"",(IF(ISERROR('ÁREA MEJORA COMPETENCIAL'!S66),"",('ÁREA MEJORA COMPETENCIAL'!Y66)*4.44444444)))</f>
        <v/>
      </c>
      <c r="V66" s="34" t="str">
        <f>IF(ISBLANK('ÁREA MEJORA COMPETENCIAL'!S66),"",(ROUND(U66,0)))</f>
        <v/>
      </c>
      <c r="W66" s="38" t="str">
        <f>IF('ÁREA MEJORA COMPETENCIAL'!Y66&lt;=2,"",V66)</f>
        <v/>
      </c>
      <c r="X66" s="223">
        <f t="shared" si="4"/>
        <v>0</v>
      </c>
      <c r="Y66" s="115" t="str">
        <f>IF(ISBLANK('ÁREA MEJORA COMPETENCIAL'!S66),"",IF(W66="","",(X66-W66)))</f>
        <v/>
      </c>
      <c r="Z66" s="122" t="str">
        <f>IF(ISBLANK('ÁREA MEJORA COMPETENCIAL'!S66),"",IF(W66="","VER RESULTADOS",(X66/W66)))</f>
        <v/>
      </c>
      <c r="AA66" s="137"/>
      <c r="AB66" s="24"/>
    </row>
    <row r="67" spans="1:28" s="59" customFormat="1" ht="18" customHeight="1" x14ac:dyDescent="0.3">
      <c r="A67" s="273" t="str">
        <f>IF(ISBLANK('ÁREA MEJORA COMPETENCIAL'!A67),"",'ÁREA MEJORA COMPETENCIAL'!A67)</f>
        <v/>
      </c>
      <c r="B67" s="128" t="str">
        <f>IF(ISBLANK('ÁREA MEJORA COMPETENCIAL'!B67),"",'ÁREA MEJORA COMPETENCIAL'!B67)</f>
        <v/>
      </c>
      <c r="C67" s="101" t="str">
        <f>IF(ISBLANK('ÁREA MEJORA COMPETENCIAL'!C67),"",'ÁREA MEJORA COMPETENCIAL'!C67)</f>
        <v/>
      </c>
      <c r="D67" s="100" t="str">
        <f>IF(ISBLANK('ÁREA MEJORA COMPETENCIAL'!D67),"",'ÁREA MEJORA COMPETENCIAL'!D67)</f>
        <v/>
      </c>
      <c r="E67" s="100" t="str">
        <f>IF(ISBLANK('ÁREA MEJORA COMPETENCIAL'!E67),"",'ÁREA MEJORA COMPETENCIAL'!E67)</f>
        <v/>
      </c>
      <c r="F67" s="145" t="str">
        <f>IF(ISBLANK('ÁREA MEJORA COMPETENCIAL'!F67),"",'ÁREA MEJORA COMPETENCIAL'!F67)</f>
        <v/>
      </c>
      <c r="G67" s="141"/>
      <c r="H67" s="226"/>
      <c r="I67" s="227"/>
      <c r="J67" s="165">
        <f t="shared" si="0"/>
        <v>0</v>
      </c>
      <c r="K67" s="227"/>
      <c r="L67" s="227"/>
      <c r="M67" s="165">
        <f t="shared" si="1"/>
        <v>0</v>
      </c>
      <c r="N67" s="227"/>
      <c r="O67" s="227"/>
      <c r="P67" s="165">
        <f t="shared" si="2"/>
        <v>0</v>
      </c>
      <c r="Q67" s="227"/>
      <c r="R67" s="227"/>
      <c r="S67" s="166">
        <f t="shared" si="3"/>
        <v>0</v>
      </c>
      <c r="T67" s="93"/>
      <c r="U67" s="37" t="str">
        <f>IF(ISBLANK('ÁREA MEJORA COMPETENCIAL'!S67),"",(IF(ISERROR('ÁREA MEJORA COMPETENCIAL'!S67),"",('ÁREA MEJORA COMPETENCIAL'!Y67)*4.44444444)))</f>
        <v/>
      </c>
      <c r="V67" s="34" t="str">
        <f>IF(ISBLANK('ÁREA MEJORA COMPETENCIAL'!S67),"",(ROUND(U67,0)))</f>
        <v/>
      </c>
      <c r="W67" s="38" t="str">
        <f>IF('ÁREA MEJORA COMPETENCIAL'!Y67&lt;=2,"",V67)</f>
        <v/>
      </c>
      <c r="X67" s="223">
        <f t="shared" si="4"/>
        <v>0</v>
      </c>
      <c r="Y67" s="115" t="str">
        <f>IF(ISBLANK('ÁREA MEJORA COMPETENCIAL'!S67),"",IF(W67="","",(X67-W67)))</f>
        <v/>
      </c>
      <c r="Z67" s="122" t="str">
        <f>IF(ISBLANK('ÁREA MEJORA COMPETENCIAL'!S67),"",IF(W67="","VER RESULTADOS",(X67/W67)))</f>
        <v/>
      </c>
      <c r="AA67" s="137"/>
      <c r="AB67" s="24"/>
    </row>
    <row r="68" spans="1:28" s="59" customFormat="1" ht="18" customHeight="1" x14ac:dyDescent="0.3">
      <c r="A68" s="273" t="str">
        <f>IF(ISBLANK('ÁREA MEJORA COMPETENCIAL'!A68),"",'ÁREA MEJORA COMPETENCIAL'!A68)</f>
        <v/>
      </c>
      <c r="B68" s="128" t="str">
        <f>IF(ISBLANK('ÁREA MEJORA COMPETENCIAL'!B68),"",'ÁREA MEJORA COMPETENCIAL'!B68)</f>
        <v/>
      </c>
      <c r="C68" s="101" t="str">
        <f>IF(ISBLANK('ÁREA MEJORA COMPETENCIAL'!C68),"",'ÁREA MEJORA COMPETENCIAL'!C68)</f>
        <v/>
      </c>
      <c r="D68" s="100" t="str">
        <f>IF(ISBLANK('ÁREA MEJORA COMPETENCIAL'!D68),"",'ÁREA MEJORA COMPETENCIAL'!D68)</f>
        <v/>
      </c>
      <c r="E68" s="100" t="str">
        <f>IF(ISBLANK('ÁREA MEJORA COMPETENCIAL'!E68),"",'ÁREA MEJORA COMPETENCIAL'!E68)</f>
        <v/>
      </c>
      <c r="F68" s="145" t="str">
        <f>IF(ISBLANK('ÁREA MEJORA COMPETENCIAL'!F68),"",'ÁREA MEJORA COMPETENCIAL'!F68)</f>
        <v/>
      </c>
      <c r="G68" s="141"/>
      <c r="H68" s="224"/>
      <c r="I68" s="227"/>
      <c r="J68" s="165">
        <f t="shared" si="0"/>
        <v>0</v>
      </c>
      <c r="K68" s="227"/>
      <c r="L68" s="227"/>
      <c r="M68" s="165">
        <f t="shared" si="1"/>
        <v>0</v>
      </c>
      <c r="N68" s="227"/>
      <c r="O68" s="227"/>
      <c r="P68" s="165">
        <f t="shared" si="2"/>
        <v>0</v>
      </c>
      <c r="Q68" s="227"/>
      <c r="R68" s="227"/>
      <c r="S68" s="166">
        <f t="shared" si="3"/>
        <v>0</v>
      </c>
      <c r="T68" s="93"/>
      <c r="U68" s="37" t="str">
        <f>IF(ISBLANK('ÁREA MEJORA COMPETENCIAL'!S68),"",(IF(ISERROR('ÁREA MEJORA COMPETENCIAL'!S68),"",('ÁREA MEJORA COMPETENCIAL'!Y68)*4.44444444)))</f>
        <v/>
      </c>
      <c r="V68" s="34" t="str">
        <f>IF(ISBLANK('ÁREA MEJORA COMPETENCIAL'!S68),"",(ROUND(U68,0)))</f>
        <v/>
      </c>
      <c r="W68" s="38" t="str">
        <f>IF('ÁREA MEJORA COMPETENCIAL'!Y68&lt;=2,"",V68)</f>
        <v/>
      </c>
      <c r="X68" s="223">
        <f t="shared" si="4"/>
        <v>0</v>
      </c>
      <c r="Y68" s="115" t="str">
        <f>IF(ISBLANK('ÁREA MEJORA COMPETENCIAL'!S68),"",IF(W68="","",(X68-W68)))</f>
        <v/>
      </c>
      <c r="Z68" s="122" t="str">
        <f>IF(ISBLANK('ÁREA MEJORA COMPETENCIAL'!S68),"",IF(W68="","VER RESULTADOS",(X68/W68)))</f>
        <v/>
      </c>
      <c r="AA68" s="137"/>
      <c r="AB68" s="24"/>
    </row>
    <row r="69" spans="1:28" s="59" customFormat="1" ht="18" customHeight="1" x14ac:dyDescent="0.3">
      <c r="A69" s="273" t="str">
        <f>IF(ISBLANK('ÁREA MEJORA COMPETENCIAL'!A69),"",'ÁREA MEJORA COMPETENCIAL'!A69)</f>
        <v/>
      </c>
      <c r="B69" s="128" t="str">
        <f>IF(ISBLANK('ÁREA MEJORA COMPETENCIAL'!B69),"",'ÁREA MEJORA COMPETENCIAL'!B69)</f>
        <v/>
      </c>
      <c r="C69" s="101" t="str">
        <f>IF(ISBLANK('ÁREA MEJORA COMPETENCIAL'!C69),"",'ÁREA MEJORA COMPETENCIAL'!C69)</f>
        <v/>
      </c>
      <c r="D69" s="100" t="str">
        <f>IF(ISBLANK('ÁREA MEJORA COMPETENCIAL'!D69),"",'ÁREA MEJORA COMPETENCIAL'!D69)</f>
        <v/>
      </c>
      <c r="E69" s="100" t="str">
        <f>IF(ISBLANK('ÁREA MEJORA COMPETENCIAL'!E69),"",'ÁREA MEJORA COMPETENCIAL'!E69)</f>
        <v/>
      </c>
      <c r="F69" s="145" t="str">
        <f>IF(ISBLANK('ÁREA MEJORA COMPETENCIAL'!F69),"",'ÁREA MEJORA COMPETENCIAL'!F69)</f>
        <v/>
      </c>
      <c r="G69" s="141"/>
      <c r="H69" s="226"/>
      <c r="I69" s="227"/>
      <c r="J69" s="165">
        <f t="shared" si="0"/>
        <v>0</v>
      </c>
      <c r="K69" s="227"/>
      <c r="L69" s="227"/>
      <c r="M69" s="165">
        <f t="shared" si="1"/>
        <v>0</v>
      </c>
      <c r="N69" s="227"/>
      <c r="O69" s="227"/>
      <c r="P69" s="165">
        <f t="shared" si="2"/>
        <v>0</v>
      </c>
      <c r="Q69" s="227"/>
      <c r="R69" s="227"/>
      <c r="S69" s="166">
        <f t="shared" si="3"/>
        <v>0</v>
      </c>
      <c r="T69" s="93"/>
      <c r="U69" s="37" t="str">
        <f>IF(ISBLANK('ÁREA MEJORA COMPETENCIAL'!S69),"",(IF(ISERROR('ÁREA MEJORA COMPETENCIAL'!S69),"",('ÁREA MEJORA COMPETENCIAL'!Y69)*4.44444444)))</f>
        <v/>
      </c>
      <c r="V69" s="34" t="str">
        <f>IF(ISBLANK('ÁREA MEJORA COMPETENCIAL'!S69),"",(ROUND(U69,0)))</f>
        <v/>
      </c>
      <c r="W69" s="38" t="str">
        <f>IF('ÁREA MEJORA COMPETENCIAL'!Y69&lt;=2,"",V69)</f>
        <v/>
      </c>
      <c r="X69" s="223">
        <f t="shared" si="4"/>
        <v>0</v>
      </c>
      <c r="Y69" s="115" t="str">
        <f>IF(ISBLANK('ÁREA MEJORA COMPETENCIAL'!S69),"",IF(W69="","",(X69-W69)))</f>
        <v/>
      </c>
      <c r="Z69" s="122" t="str">
        <f>IF(ISBLANK('ÁREA MEJORA COMPETENCIAL'!S69),"",IF(W69="","VER RESULTADOS",(X69/W69)))</f>
        <v/>
      </c>
      <c r="AA69" s="137"/>
      <c r="AB69" s="24"/>
    </row>
    <row r="70" spans="1:28" s="59" customFormat="1" ht="18" customHeight="1" x14ac:dyDescent="0.3">
      <c r="A70" s="273" t="str">
        <f>IF(ISBLANK('ÁREA MEJORA COMPETENCIAL'!A70),"",'ÁREA MEJORA COMPETENCIAL'!A70)</f>
        <v/>
      </c>
      <c r="B70" s="128" t="str">
        <f>IF(ISBLANK('ÁREA MEJORA COMPETENCIAL'!B70),"",'ÁREA MEJORA COMPETENCIAL'!B70)</f>
        <v/>
      </c>
      <c r="C70" s="101" t="str">
        <f>IF(ISBLANK('ÁREA MEJORA COMPETENCIAL'!C70),"",'ÁREA MEJORA COMPETENCIAL'!C70)</f>
        <v/>
      </c>
      <c r="D70" s="100" t="str">
        <f>IF(ISBLANK('ÁREA MEJORA COMPETENCIAL'!D70),"",'ÁREA MEJORA COMPETENCIAL'!D70)</f>
        <v/>
      </c>
      <c r="E70" s="100" t="str">
        <f>IF(ISBLANK('ÁREA MEJORA COMPETENCIAL'!E70),"",'ÁREA MEJORA COMPETENCIAL'!E70)</f>
        <v/>
      </c>
      <c r="F70" s="145" t="str">
        <f>IF(ISBLANK('ÁREA MEJORA COMPETENCIAL'!F70),"",'ÁREA MEJORA COMPETENCIAL'!F70)</f>
        <v/>
      </c>
      <c r="G70" s="141"/>
      <c r="H70" s="224"/>
      <c r="I70" s="227"/>
      <c r="J70" s="165">
        <f t="shared" si="0"/>
        <v>0</v>
      </c>
      <c r="K70" s="227"/>
      <c r="L70" s="227"/>
      <c r="M70" s="165">
        <f t="shared" si="1"/>
        <v>0</v>
      </c>
      <c r="N70" s="227"/>
      <c r="O70" s="227"/>
      <c r="P70" s="165">
        <f t="shared" si="2"/>
        <v>0</v>
      </c>
      <c r="Q70" s="227"/>
      <c r="R70" s="227"/>
      <c r="S70" s="166">
        <f t="shared" si="3"/>
        <v>0</v>
      </c>
      <c r="T70" s="93"/>
      <c r="U70" s="37" t="str">
        <f>IF(ISBLANK('ÁREA MEJORA COMPETENCIAL'!S70),"",(IF(ISERROR('ÁREA MEJORA COMPETENCIAL'!S70),"",('ÁREA MEJORA COMPETENCIAL'!Y70)*4.44444444)))</f>
        <v/>
      </c>
      <c r="V70" s="34" t="str">
        <f>IF(ISBLANK('ÁREA MEJORA COMPETENCIAL'!S70),"",(ROUND(U70,0)))</f>
        <v/>
      </c>
      <c r="W70" s="38" t="str">
        <f>IF('ÁREA MEJORA COMPETENCIAL'!Y70&lt;=2,"",V70)</f>
        <v/>
      </c>
      <c r="X70" s="223">
        <f t="shared" si="4"/>
        <v>0</v>
      </c>
      <c r="Y70" s="115" t="str">
        <f>IF(ISBLANK('ÁREA MEJORA COMPETENCIAL'!S70),"",IF(W70="","",(X70-W70)))</f>
        <v/>
      </c>
      <c r="Z70" s="122" t="str">
        <f>IF(ISBLANK('ÁREA MEJORA COMPETENCIAL'!S70),"",IF(W70="","VER RESULTADOS",(X70/W70)))</f>
        <v/>
      </c>
      <c r="AA70" s="137"/>
      <c r="AB70" s="24"/>
    </row>
    <row r="71" spans="1:28" s="59" customFormat="1" ht="18" customHeight="1" x14ac:dyDescent="0.3">
      <c r="A71" s="273" t="str">
        <f>IF(ISBLANK('ÁREA MEJORA COMPETENCIAL'!A71),"",'ÁREA MEJORA COMPETENCIAL'!A71)</f>
        <v/>
      </c>
      <c r="B71" s="128" t="str">
        <f>IF(ISBLANK('ÁREA MEJORA COMPETENCIAL'!B71),"",'ÁREA MEJORA COMPETENCIAL'!B71)</f>
        <v/>
      </c>
      <c r="C71" s="101" t="str">
        <f>IF(ISBLANK('ÁREA MEJORA COMPETENCIAL'!C71),"",'ÁREA MEJORA COMPETENCIAL'!C71)</f>
        <v/>
      </c>
      <c r="D71" s="100" t="str">
        <f>IF(ISBLANK('ÁREA MEJORA COMPETENCIAL'!D71),"",'ÁREA MEJORA COMPETENCIAL'!D71)</f>
        <v/>
      </c>
      <c r="E71" s="100" t="str">
        <f>IF(ISBLANK('ÁREA MEJORA COMPETENCIAL'!E71),"",'ÁREA MEJORA COMPETENCIAL'!E71)</f>
        <v/>
      </c>
      <c r="F71" s="145" t="str">
        <f>IF(ISBLANK('ÁREA MEJORA COMPETENCIAL'!F71),"",'ÁREA MEJORA COMPETENCIAL'!F71)</f>
        <v/>
      </c>
      <c r="G71" s="141"/>
      <c r="H71" s="226"/>
      <c r="I71" s="227"/>
      <c r="J71" s="165">
        <f t="shared" si="0"/>
        <v>0</v>
      </c>
      <c r="K71" s="227"/>
      <c r="L71" s="227"/>
      <c r="M71" s="165">
        <f t="shared" si="1"/>
        <v>0</v>
      </c>
      <c r="N71" s="227"/>
      <c r="O71" s="227"/>
      <c r="P71" s="165">
        <f t="shared" si="2"/>
        <v>0</v>
      </c>
      <c r="Q71" s="227"/>
      <c r="R71" s="227"/>
      <c r="S71" s="166">
        <f t="shared" si="3"/>
        <v>0</v>
      </c>
      <c r="T71" s="93"/>
      <c r="U71" s="37" t="str">
        <f>IF(ISBLANK('ÁREA MEJORA COMPETENCIAL'!S71),"",(IF(ISERROR('ÁREA MEJORA COMPETENCIAL'!S71),"",('ÁREA MEJORA COMPETENCIAL'!Y71)*4.44444444)))</f>
        <v/>
      </c>
      <c r="V71" s="34" t="str">
        <f>IF(ISBLANK('ÁREA MEJORA COMPETENCIAL'!S71),"",(ROUND(U71,0)))</f>
        <v/>
      </c>
      <c r="W71" s="38" t="str">
        <f>IF('ÁREA MEJORA COMPETENCIAL'!Y71&lt;=2,"",V71)</f>
        <v/>
      </c>
      <c r="X71" s="223">
        <f t="shared" si="4"/>
        <v>0</v>
      </c>
      <c r="Y71" s="115" t="str">
        <f>IF(ISBLANK('ÁREA MEJORA COMPETENCIAL'!S71),"",IF(W71="","",(X71-W71)))</f>
        <v/>
      </c>
      <c r="Z71" s="122" t="str">
        <f>IF(ISBLANK('ÁREA MEJORA COMPETENCIAL'!S71),"",IF(W71="","VER RESULTADOS",(X71/W71)))</f>
        <v/>
      </c>
      <c r="AA71" s="137"/>
      <c r="AB71" s="24"/>
    </row>
    <row r="72" spans="1:28" s="59" customFormat="1" ht="18" customHeight="1" x14ac:dyDescent="0.3">
      <c r="A72" s="273" t="str">
        <f>IF(ISBLANK('ÁREA MEJORA COMPETENCIAL'!A72),"",'ÁREA MEJORA COMPETENCIAL'!A72)</f>
        <v/>
      </c>
      <c r="B72" s="128" t="str">
        <f>IF(ISBLANK('ÁREA MEJORA COMPETENCIAL'!B72),"",'ÁREA MEJORA COMPETENCIAL'!B72)</f>
        <v/>
      </c>
      <c r="C72" s="101" t="str">
        <f>IF(ISBLANK('ÁREA MEJORA COMPETENCIAL'!C72),"",'ÁREA MEJORA COMPETENCIAL'!C72)</f>
        <v/>
      </c>
      <c r="D72" s="100" t="str">
        <f>IF(ISBLANK('ÁREA MEJORA COMPETENCIAL'!D72),"",'ÁREA MEJORA COMPETENCIAL'!D72)</f>
        <v/>
      </c>
      <c r="E72" s="100" t="str">
        <f>IF(ISBLANK('ÁREA MEJORA COMPETENCIAL'!E72),"",'ÁREA MEJORA COMPETENCIAL'!E72)</f>
        <v/>
      </c>
      <c r="F72" s="145" t="str">
        <f>IF(ISBLANK('ÁREA MEJORA COMPETENCIAL'!F72),"",'ÁREA MEJORA COMPETENCIAL'!F72)</f>
        <v/>
      </c>
      <c r="G72" s="141"/>
      <c r="H72" s="224"/>
      <c r="I72" s="227"/>
      <c r="J72" s="165">
        <f t="shared" si="0"/>
        <v>0</v>
      </c>
      <c r="K72" s="227"/>
      <c r="L72" s="227"/>
      <c r="M72" s="165">
        <f t="shared" si="1"/>
        <v>0</v>
      </c>
      <c r="N72" s="227"/>
      <c r="O72" s="227"/>
      <c r="P72" s="165">
        <f t="shared" si="2"/>
        <v>0</v>
      </c>
      <c r="Q72" s="227"/>
      <c r="R72" s="227"/>
      <c r="S72" s="166">
        <f t="shared" si="3"/>
        <v>0</v>
      </c>
      <c r="T72" s="93"/>
      <c r="U72" s="37" t="str">
        <f>IF(ISBLANK('ÁREA MEJORA COMPETENCIAL'!S72),"",(IF(ISERROR('ÁREA MEJORA COMPETENCIAL'!S72),"",('ÁREA MEJORA COMPETENCIAL'!Y72)*4.44444444)))</f>
        <v/>
      </c>
      <c r="V72" s="34" t="str">
        <f>IF(ISBLANK('ÁREA MEJORA COMPETENCIAL'!S72),"",(ROUND(U72,0)))</f>
        <v/>
      </c>
      <c r="W72" s="38" t="str">
        <f>IF('ÁREA MEJORA COMPETENCIAL'!Y72&lt;=2,"",V72)</f>
        <v/>
      </c>
      <c r="X72" s="223">
        <f t="shared" si="4"/>
        <v>0</v>
      </c>
      <c r="Y72" s="115" t="str">
        <f>IF(ISBLANK('ÁREA MEJORA COMPETENCIAL'!S72),"",IF(W72="","",(X72-W72)))</f>
        <v/>
      </c>
      <c r="Z72" s="122" t="str">
        <f>IF(ISBLANK('ÁREA MEJORA COMPETENCIAL'!S72),"",IF(W72="","VER RESULTADOS",(X72/W72)))</f>
        <v/>
      </c>
      <c r="AA72" s="137"/>
      <c r="AB72" s="24"/>
    </row>
    <row r="73" spans="1:28" s="59" customFormat="1" ht="18" customHeight="1" x14ac:dyDescent="0.3">
      <c r="A73" s="273" t="str">
        <f>IF(ISBLANK('ÁREA MEJORA COMPETENCIAL'!A73),"",'ÁREA MEJORA COMPETENCIAL'!A73)</f>
        <v/>
      </c>
      <c r="B73" s="128" t="str">
        <f>IF(ISBLANK('ÁREA MEJORA COMPETENCIAL'!B73),"",'ÁREA MEJORA COMPETENCIAL'!B73)</f>
        <v/>
      </c>
      <c r="C73" s="101" t="str">
        <f>IF(ISBLANK('ÁREA MEJORA COMPETENCIAL'!C73),"",'ÁREA MEJORA COMPETENCIAL'!C73)</f>
        <v/>
      </c>
      <c r="D73" s="100" t="str">
        <f>IF(ISBLANK('ÁREA MEJORA COMPETENCIAL'!D73),"",'ÁREA MEJORA COMPETENCIAL'!D73)</f>
        <v/>
      </c>
      <c r="E73" s="100" t="str">
        <f>IF(ISBLANK('ÁREA MEJORA COMPETENCIAL'!E73),"",'ÁREA MEJORA COMPETENCIAL'!E73)</f>
        <v/>
      </c>
      <c r="F73" s="145" t="str">
        <f>IF(ISBLANK('ÁREA MEJORA COMPETENCIAL'!F73),"",'ÁREA MEJORA COMPETENCIAL'!F73)</f>
        <v/>
      </c>
      <c r="G73" s="141"/>
      <c r="H73" s="226"/>
      <c r="I73" s="227"/>
      <c r="J73" s="165">
        <f t="shared" si="0"/>
        <v>0</v>
      </c>
      <c r="K73" s="227"/>
      <c r="L73" s="227"/>
      <c r="M73" s="165">
        <f t="shared" si="1"/>
        <v>0</v>
      </c>
      <c r="N73" s="227"/>
      <c r="O73" s="227"/>
      <c r="P73" s="165">
        <f t="shared" si="2"/>
        <v>0</v>
      </c>
      <c r="Q73" s="227"/>
      <c r="R73" s="227"/>
      <c r="S73" s="166">
        <f t="shared" si="3"/>
        <v>0</v>
      </c>
      <c r="T73" s="93"/>
      <c r="U73" s="37" t="str">
        <f>IF(ISBLANK('ÁREA MEJORA COMPETENCIAL'!S73),"",(IF(ISERROR('ÁREA MEJORA COMPETENCIAL'!S73),"",('ÁREA MEJORA COMPETENCIAL'!Y73)*4.44444444)))</f>
        <v/>
      </c>
      <c r="V73" s="34" t="str">
        <f>IF(ISBLANK('ÁREA MEJORA COMPETENCIAL'!S73),"",(ROUND(U73,0)))</f>
        <v/>
      </c>
      <c r="W73" s="38" t="str">
        <f>IF('ÁREA MEJORA COMPETENCIAL'!Y73&lt;=2,"",V73)</f>
        <v/>
      </c>
      <c r="X73" s="223">
        <f t="shared" si="4"/>
        <v>0</v>
      </c>
      <c r="Y73" s="115" t="str">
        <f>IF(ISBLANK('ÁREA MEJORA COMPETENCIAL'!S73),"",IF(W73="","",(X73-W73)))</f>
        <v/>
      </c>
      <c r="Z73" s="122" t="str">
        <f>IF(ISBLANK('ÁREA MEJORA COMPETENCIAL'!S73),"",IF(W73="","VER RESULTADOS",(X73/W73)))</f>
        <v/>
      </c>
      <c r="AA73" s="137"/>
      <c r="AB73" s="24"/>
    </row>
    <row r="74" spans="1:28" s="59" customFormat="1" ht="18" customHeight="1" x14ac:dyDescent="0.3">
      <c r="A74" s="273" t="str">
        <f>IF(ISBLANK('ÁREA MEJORA COMPETENCIAL'!A74),"",'ÁREA MEJORA COMPETENCIAL'!A74)</f>
        <v/>
      </c>
      <c r="B74" s="128" t="str">
        <f>IF(ISBLANK('ÁREA MEJORA COMPETENCIAL'!B74),"",'ÁREA MEJORA COMPETENCIAL'!B74)</f>
        <v/>
      </c>
      <c r="C74" s="101" t="str">
        <f>IF(ISBLANK('ÁREA MEJORA COMPETENCIAL'!C74),"",'ÁREA MEJORA COMPETENCIAL'!C74)</f>
        <v/>
      </c>
      <c r="D74" s="100" t="str">
        <f>IF(ISBLANK('ÁREA MEJORA COMPETENCIAL'!D74),"",'ÁREA MEJORA COMPETENCIAL'!D74)</f>
        <v/>
      </c>
      <c r="E74" s="100" t="str">
        <f>IF(ISBLANK('ÁREA MEJORA COMPETENCIAL'!E74),"",'ÁREA MEJORA COMPETENCIAL'!E74)</f>
        <v/>
      </c>
      <c r="F74" s="145" t="str">
        <f>IF(ISBLANK('ÁREA MEJORA COMPETENCIAL'!F74),"",'ÁREA MEJORA COMPETENCIAL'!F74)</f>
        <v/>
      </c>
      <c r="G74" s="141"/>
      <c r="H74" s="224"/>
      <c r="I74" s="227"/>
      <c r="J74" s="165">
        <f t="shared" si="0"/>
        <v>0</v>
      </c>
      <c r="K74" s="227"/>
      <c r="L74" s="227"/>
      <c r="M74" s="165">
        <f t="shared" si="1"/>
        <v>0</v>
      </c>
      <c r="N74" s="227"/>
      <c r="O74" s="227"/>
      <c r="P74" s="165">
        <f t="shared" si="2"/>
        <v>0</v>
      </c>
      <c r="Q74" s="227"/>
      <c r="R74" s="227"/>
      <c r="S74" s="166">
        <f t="shared" si="3"/>
        <v>0</v>
      </c>
      <c r="T74" s="93"/>
      <c r="U74" s="37" t="str">
        <f>IF(ISBLANK('ÁREA MEJORA COMPETENCIAL'!S74),"",(IF(ISERROR('ÁREA MEJORA COMPETENCIAL'!S74),"",('ÁREA MEJORA COMPETENCIAL'!Y74)*4.44444444)))</f>
        <v/>
      </c>
      <c r="V74" s="34" t="str">
        <f>IF(ISBLANK('ÁREA MEJORA COMPETENCIAL'!S74),"",(ROUND(U74,0)))</f>
        <v/>
      </c>
      <c r="W74" s="38" t="str">
        <f>IF('ÁREA MEJORA COMPETENCIAL'!Y74&lt;=2,"",V74)</f>
        <v/>
      </c>
      <c r="X74" s="223">
        <f t="shared" si="4"/>
        <v>0</v>
      </c>
      <c r="Y74" s="115" t="str">
        <f>IF(ISBLANK('ÁREA MEJORA COMPETENCIAL'!S74),"",IF(W74="","",(X74-W74)))</f>
        <v/>
      </c>
      <c r="Z74" s="122" t="str">
        <f>IF(ISBLANK('ÁREA MEJORA COMPETENCIAL'!S74),"",IF(W74="","VER RESULTADOS",(X74/W74)))</f>
        <v/>
      </c>
      <c r="AA74" s="137"/>
      <c r="AB74" s="24"/>
    </row>
    <row r="75" spans="1:28" s="59" customFormat="1" ht="18" customHeight="1" x14ac:dyDescent="0.3">
      <c r="A75" s="273" t="str">
        <f>IF(ISBLANK('ÁREA MEJORA COMPETENCIAL'!A75),"",'ÁREA MEJORA COMPETENCIAL'!A75)</f>
        <v/>
      </c>
      <c r="B75" s="128" t="str">
        <f>IF(ISBLANK('ÁREA MEJORA COMPETENCIAL'!B75),"",'ÁREA MEJORA COMPETENCIAL'!B75)</f>
        <v/>
      </c>
      <c r="C75" s="101" t="str">
        <f>IF(ISBLANK('ÁREA MEJORA COMPETENCIAL'!C75),"",'ÁREA MEJORA COMPETENCIAL'!C75)</f>
        <v/>
      </c>
      <c r="D75" s="100" t="str">
        <f>IF(ISBLANK('ÁREA MEJORA COMPETENCIAL'!D75),"",'ÁREA MEJORA COMPETENCIAL'!D75)</f>
        <v/>
      </c>
      <c r="E75" s="100" t="str">
        <f>IF(ISBLANK('ÁREA MEJORA COMPETENCIAL'!E75),"",'ÁREA MEJORA COMPETENCIAL'!E75)</f>
        <v/>
      </c>
      <c r="F75" s="145" t="str">
        <f>IF(ISBLANK('ÁREA MEJORA COMPETENCIAL'!F75),"",'ÁREA MEJORA COMPETENCIAL'!F75)</f>
        <v/>
      </c>
      <c r="G75" s="141"/>
      <c r="H75" s="226"/>
      <c r="I75" s="227"/>
      <c r="J75" s="165">
        <f t="shared" si="0"/>
        <v>0</v>
      </c>
      <c r="K75" s="227"/>
      <c r="L75" s="227"/>
      <c r="M75" s="165">
        <f t="shared" si="1"/>
        <v>0</v>
      </c>
      <c r="N75" s="227"/>
      <c r="O75" s="227"/>
      <c r="P75" s="165">
        <f t="shared" si="2"/>
        <v>0</v>
      </c>
      <c r="Q75" s="227"/>
      <c r="R75" s="227"/>
      <c r="S75" s="166">
        <f t="shared" si="3"/>
        <v>0</v>
      </c>
      <c r="T75" s="93"/>
      <c r="U75" s="37" t="str">
        <f>IF(ISBLANK('ÁREA MEJORA COMPETENCIAL'!S75),"",(IF(ISERROR('ÁREA MEJORA COMPETENCIAL'!S75),"",('ÁREA MEJORA COMPETENCIAL'!Y75)*4.44444444)))</f>
        <v/>
      </c>
      <c r="V75" s="34" t="str">
        <f>IF(ISBLANK('ÁREA MEJORA COMPETENCIAL'!S75),"",(ROUND(U75,0)))</f>
        <v/>
      </c>
      <c r="W75" s="38" t="str">
        <f>IF('ÁREA MEJORA COMPETENCIAL'!Y75&lt;=2,"",V75)</f>
        <v/>
      </c>
      <c r="X75" s="223">
        <f t="shared" ref="X75:X138" si="5">SUM(J75,M75,P75,S75)</f>
        <v>0</v>
      </c>
      <c r="Y75" s="115" t="str">
        <f>IF(ISBLANK('ÁREA MEJORA COMPETENCIAL'!S75),"",IF(W75="","",(X75-W75)))</f>
        <v/>
      </c>
      <c r="Z75" s="122" t="str">
        <f>IF(ISBLANK('ÁREA MEJORA COMPETENCIAL'!S75),"",IF(W75="","VER RESULTADOS",(X75/W75)))</f>
        <v/>
      </c>
      <c r="AA75" s="137"/>
      <c r="AB75" s="24"/>
    </row>
    <row r="76" spans="1:28" s="59" customFormat="1" ht="18" customHeight="1" x14ac:dyDescent="0.3">
      <c r="A76" s="273" t="str">
        <f>IF(ISBLANK('ÁREA MEJORA COMPETENCIAL'!A76),"",'ÁREA MEJORA COMPETENCIAL'!A76)</f>
        <v/>
      </c>
      <c r="B76" s="128" t="str">
        <f>IF(ISBLANK('ÁREA MEJORA COMPETENCIAL'!B76),"",'ÁREA MEJORA COMPETENCIAL'!B76)</f>
        <v/>
      </c>
      <c r="C76" s="101" t="str">
        <f>IF(ISBLANK('ÁREA MEJORA COMPETENCIAL'!C76),"",'ÁREA MEJORA COMPETENCIAL'!C76)</f>
        <v/>
      </c>
      <c r="D76" s="100" t="str">
        <f>IF(ISBLANK('ÁREA MEJORA COMPETENCIAL'!D76),"",'ÁREA MEJORA COMPETENCIAL'!D76)</f>
        <v/>
      </c>
      <c r="E76" s="100" t="str">
        <f>IF(ISBLANK('ÁREA MEJORA COMPETENCIAL'!E76),"",'ÁREA MEJORA COMPETENCIAL'!E76)</f>
        <v/>
      </c>
      <c r="F76" s="145" t="str">
        <f>IF(ISBLANK('ÁREA MEJORA COMPETENCIAL'!F76),"",'ÁREA MEJORA COMPETENCIAL'!F76)</f>
        <v/>
      </c>
      <c r="G76" s="141"/>
      <c r="H76" s="224"/>
      <c r="I76" s="227"/>
      <c r="J76" s="165">
        <f t="shared" si="0"/>
        <v>0</v>
      </c>
      <c r="K76" s="227"/>
      <c r="L76" s="227"/>
      <c r="M76" s="165">
        <f t="shared" si="1"/>
        <v>0</v>
      </c>
      <c r="N76" s="227"/>
      <c r="O76" s="227"/>
      <c r="P76" s="165">
        <f t="shared" si="2"/>
        <v>0</v>
      </c>
      <c r="Q76" s="227"/>
      <c r="R76" s="227"/>
      <c r="S76" s="166">
        <f t="shared" si="3"/>
        <v>0</v>
      </c>
      <c r="T76" s="93"/>
      <c r="U76" s="37" t="str">
        <f>IF(ISBLANK('ÁREA MEJORA COMPETENCIAL'!S76),"",(IF(ISERROR('ÁREA MEJORA COMPETENCIAL'!S76),"",('ÁREA MEJORA COMPETENCIAL'!Y76)*4.44444444)))</f>
        <v/>
      </c>
      <c r="V76" s="34" t="str">
        <f>IF(ISBLANK('ÁREA MEJORA COMPETENCIAL'!S76),"",(ROUND(U76,0)))</f>
        <v/>
      </c>
      <c r="W76" s="38" t="str">
        <f>IF('ÁREA MEJORA COMPETENCIAL'!Y76&lt;=2,"",V76)</f>
        <v/>
      </c>
      <c r="X76" s="223">
        <f t="shared" si="5"/>
        <v>0</v>
      </c>
      <c r="Y76" s="115" t="str">
        <f>IF(ISBLANK('ÁREA MEJORA COMPETENCIAL'!S76),"",IF(W76="","",(X76-W76)))</f>
        <v/>
      </c>
      <c r="Z76" s="122" t="str">
        <f>IF(ISBLANK('ÁREA MEJORA COMPETENCIAL'!S76),"",IF(W76="","VER RESULTADOS",(X76/W76)))</f>
        <v/>
      </c>
      <c r="AA76" s="137"/>
      <c r="AB76" s="24"/>
    </row>
    <row r="77" spans="1:28" s="59" customFormat="1" ht="18" customHeight="1" x14ac:dyDescent="0.3">
      <c r="A77" s="273" t="str">
        <f>IF(ISBLANK('ÁREA MEJORA COMPETENCIAL'!A77),"",'ÁREA MEJORA COMPETENCIAL'!A77)</f>
        <v/>
      </c>
      <c r="B77" s="128" t="str">
        <f>IF(ISBLANK('ÁREA MEJORA COMPETENCIAL'!B77),"",'ÁREA MEJORA COMPETENCIAL'!B77)</f>
        <v/>
      </c>
      <c r="C77" s="101" t="str">
        <f>IF(ISBLANK('ÁREA MEJORA COMPETENCIAL'!C77),"",'ÁREA MEJORA COMPETENCIAL'!C77)</f>
        <v/>
      </c>
      <c r="D77" s="100" t="str">
        <f>IF(ISBLANK('ÁREA MEJORA COMPETENCIAL'!D77),"",'ÁREA MEJORA COMPETENCIAL'!D77)</f>
        <v/>
      </c>
      <c r="E77" s="100" t="str">
        <f>IF(ISBLANK('ÁREA MEJORA COMPETENCIAL'!E77),"",'ÁREA MEJORA COMPETENCIAL'!E77)</f>
        <v/>
      </c>
      <c r="F77" s="145" t="str">
        <f>IF(ISBLANK('ÁREA MEJORA COMPETENCIAL'!F77),"",'ÁREA MEJORA COMPETENCIAL'!F77)</f>
        <v/>
      </c>
      <c r="G77" s="141"/>
      <c r="H77" s="226"/>
      <c r="I77" s="227"/>
      <c r="J77" s="165">
        <f t="shared" si="0"/>
        <v>0</v>
      </c>
      <c r="K77" s="227"/>
      <c r="L77" s="227"/>
      <c r="M77" s="165">
        <f t="shared" si="1"/>
        <v>0</v>
      </c>
      <c r="N77" s="227"/>
      <c r="O77" s="227"/>
      <c r="P77" s="165">
        <f t="shared" si="2"/>
        <v>0</v>
      </c>
      <c r="Q77" s="227"/>
      <c r="R77" s="227"/>
      <c r="S77" s="166">
        <f t="shared" si="3"/>
        <v>0</v>
      </c>
      <c r="T77" s="93"/>
      <c r="U77" s="37" t="str">
        <f>IF(ISBLANK('ÁREA MEJORA COMPETENCIAL'!S77),"",(IF(ISERROR('ÁREA MEJORA COMPETENCIAL'!S77),"",('ÁREA MEJORA COMPETENCIAL'!Y77)*4.44444444)))</f>
        <v/>
      </c>
      <c r="V77" s="34" t="str">
        <f>IF(ISBLANK('ÁREA MEJORA COMPETENCIAL'!S77),"",(ROUND(U77,0)))</f>
        <v/>
      </c>
      <c r="W77" s="38" t="str">
        <f>IF('ÁREA MEJORA COMPETENCIAL'!Y77&lt;=2,"",V77)</f>
        <v/>
      </c>
      <c r="X77" s="223">
        <f t="shared" si="5"/>
        <v>0</v>
      </c>
      <c r="Y77" s="115" t="str">
        <f>IF(ISBLANK('ÁREA MEJORA COMPETENCIAL'!S77),"",IF(W77="","",(X77-W77)))</f>
        <v/>
      </c>
      <c r="Z77" s="122" t="str">
        <f>IF(ISBLANK('ÁREA MEJORA COMPETENCIAL'!S77),"",IF(W77="","VER RESULTADOS",(X77/W77)))</f>
        <v/>
      </c>
      <c r="AA77" s="137"/>
      <c r="AB77" s="24"/>
    </row>
    <row r="78" spans="1:28" s="59" customFormat="1" ht="18" customHeight="1" x14ac:dyDescent="0.3">
      <c r="A78" s="273" t="str">
        <f>IF(ISBLANK('ÁREA MEJORA COMPETENCIAL'!A78),"",'ÁREA MEJORA COMPETENCIAL'!A78)</f>
        <v/>
      </c>
      <c r="B78" s="128" t="str">
        <f>IF(ISBLANK('ÁREA MEJORA COMPETENCIAL'!B78),"",'ÁREA MEJORA COMPETENCIAL'!B78)</f>
        <v/>
      </c>
      <c r="C78" s="101" t="str">
        <f>IF(ISBLANK('ÁREA MEJORA COMPETENCIAL'!C78),"",'ÁREA MEJORA COMPETENCIAL'!C78)</f>
        <v/>
      </c>
      <c r="D78" s="100" t="str">
        <f>IF(ISBLANK('ÁREA MEJORA COMPETENCIAL'!D78),"",'ÁREA MEJORA COMPETENCIAL'!D78)</f>
        <v/>
      </c>
      <c r="E78" s="100" t="str">
        <f>IF(ISBLANK('ÁREA MEJORA COMPETENCIAL'!E78),"",'ÁREA MEJORA COMPETENCIAL'!E78)</f>
        <v/>
      </c>
      <c r="F78" s="145" t="str">
        <f>IF(ISBLANK('ÁREA MEJORA COMPETENCIAL'!F78),"",'ÁREA MEJORA COMPETENCIAL'!F78)</f>
        <v/>
      </c>
      <c r="G78" s="141"/>
      <c r="H78" s="224"/>
      <c r="I78" s="227"/>
      <c r="J78" s="165">
        <f t="shared" si="0"/>
        <v>0</v>
      </c>
      <c r="K78" s="227"/>
      <c r="L78" s="227"/>
      <c r="M78" s="165">
        <f t="shared" si="1"/>
        <v>0</v>
      </c>
      <c r="N78" s="227"/>
      <c r="O78" s="227"/>
      <c r="P78" s="165">
        <f t="shared" si="2"/>
        <v>0</v>
      </c>
      <c r="Q78" s="227"/>
      <c r="R78" s="227"/>
      <c r="S78" s="166">
        <f t="shared" si="3"/>
        <v>0</v>
      </c>
      <c r="T78" s="93"/>
      <c r="U78" s="37" t="str">
        <f>IF(ISBLANK('ÁREA MEJORA COMPETENCIAL'!S78),"",(IF(ISERROR('ÁREA MEJORA COMPETENCIAL'!S78),"",('ÁREA MEJORA COMPETENCIAL'!Y78)*4.44444444)))</f>
        <v/>
      </c>
      <c r="V78" s="34" t="str">
        <f>IF(ISBLANK('ÁREA MEJORA COMPETENCIAL'!S78),"",(ROUND(U78,0)))</f>
        <v/>
      </c>
      <c r="W78" s="38" t="str">
        <f>IF('ÁREA MEJORA COMPETENCIAL'!Y78&lt;=2,"",V78)</f>
        <v/>
      </c>
      <c r="X78" s="223">
        <f t="shared" si="5"/>
        <v>0</v>
      </c>
      <c r="Y78" s="115" t="str">
        <f>IF(ISBLANK('ÁREA MEJORA COMPETENCIAL'!S78),"",IF(W78="","",(X78-W78)))</f>
        <v/>
      </c>
      <c r="Z78" s="122" t="str">
        <f>IF(ISBLANK('ÁREA MEJORA COMPETENCIAL'!S78),"",IF(W78="","VER RESULTADOS",(X78/W78)))</f>
        <v/>
      </c>
      <c r="AA78" s="137"/>
      <c r="AB78" s="24"/>
    </row>
    <row r="79" spans="1:28" s="59" customFormat="1" ht="18" customHeight="1" x14ac:dyDescent="0.3">
      <c r="A79" s="273" t="str">
        <f>IF(ISBLANK('ÁREA MEJORA COMPETENCIAL'!A79),"",'ÁREA MEJORA COMPETENCIAL'!A79)</f>
        <v/>
      </c>
      <c r="B79" s="128" t="str">
        <f>IF(ISBLANK('ÁREA MEJORA COMPETENCIAL'!B79),"",'ÁREA MEJORA COMPETENCIAL'!B79)</f>
        <v/>
      </c>
      <c r="C79" s="101" t="str">
        <f>IF(ISBLANK('ÁREA MEJORA COMPETENCIAL'!C79),"",'ÁREA MEJORA COMPETENCIAL'!C79)</f>
        <v/>
      </c>
      <c r="D79" s="100" t="str">
        <f>IF(ISBLANK('ÁREA MEJORA COMPETENCIAL'!D79),"",'ÁREA MEJORA COMPETENCIAL'!D79)</f>
        <v/>
      </c>
      <c r="E79" s="100" t="str">
        <f>IF(ISBLANK('ÁREA MEJORA COMPETENCIAL'!E79),"",'ÁREA MEJORA COMPETENCIAL'!E79)</f>
        <v/>
      </c>
      <c r="F79" s="145" t="str">
        <f>IF(ISBLANK('ÁREA MEJORA COMPETENCIAL'!F79),"",'ÁREA MEJORA COMPETENCIAL'!F79)</f>
        <v/>
      </c>
      <c r="G79" s="141"/>
      <c r="H79" s="226"/>
      <c r="I79" s="227"/>
      <c r="J79" s="165">
        <f t="shared" si="0"/>
        <v>0</v>
      </c>
      <c r="K79" s="227"/>
      <c r="L79" s="227"/>
      <c r="M79" s="165">
        <f t="shared" si="1"/>
        <v>0</v>
      </c>
      <c r="N79" s="227"/>
      <c r="O79" s="227"/>
      <c r="P79" s="165">
        <f t="shared" si="2"/>
        <v>0</v>
      </c>
      <c r="Q79" s="227"/>
      <c r="R79" s="227"/>
      <c r="S79" s="166">
        <f t="shared" si="3"/>
        <v>0</v>
      </c>
      <c r="T79" s="93"/>
      <c r="U79" s="37" t="str">
        <f>IF(ISBLANK('ÁREA MEJORA COMPETENCIAL'!S79),"",(IF(ISERROR('ÁREA MEJORA COMPETENCIAL'!S79),"",('ÁREA MEJORA COMPETENCIAL'!Y79)*4.44444444)))</f>
        <v/>
      </c>
      <c r="V79" s="34" t="str">
        <f>IF(ISBLANK('ÁREA MEJORA COMPETENCIAL'!S79),"",(ROUND(U79,0)))</f>
        <v/>
      </c>
      <c r="W79" s="38" t="str">
        <f>IF('ÁREA MEJORA COMPETENCIAL'!Y79&lt;=2,"",V79)</f>
        <v/>
      </c>
      <c r="X79" s="223">
        <f t="shared" si="5"/>
        <v>0</v>
      </c>
      <c r="Y79" s="115" t="str">
        <f>IF(ISBLANK('ÁREA MEJORA COMPETENCIAL'!S79),"",IF(W79="","",(X79-W79)))</f>
        <v/>
      </c>
      <c r="Z79" s="122" t="str">
        <f>IF(ISBLANK('ÁREA MEJORA COMPETENCIAL'!S79),"",IF(W79="","VER RESULTADOS",(X79/W79)))</f>
        <v/>
      </c>
      <c r="AA79" s="137"/>
      <c r="AB79" s="24"/>
    </row>
    <row r="80" spans="1:28" s="59" customFormat="1" ht="18" customHeight="1" x14ac:dyDescent="0.3">
      <c r="A80" s="273" t="str">
        <f>IF(ISBLANK('ÁREA MEJORA COMPETENCIAL'!A80),"",'ÁREA MEJORA COMPETENCIAL'!A80)</f>
        <v/>
      </c>
      <c r="B80" s="128" t="str">
        <f>IF(ISBLANK('ÁREA MEJORA COMPETENCIAL'!B80),"",'ÁREA MEJORA COMPETENCIAL'!B80)</f>
        <v/>
      </c>
      <c r="C80" s="101" t="str">
        <f>IF(ISBLANK('ÁREA MEJORA COMPETENCIAL'!C80),"",'ÁREA MEJORA COMPETENCIAL'!C80)</f>
        <v/>
      </c>
      <c r="D80" s="100" t="str">
        <f>IF(ISBLANK('ÁREA MEJORA COMPETENCIAL'!D80),"",'ÁREA MEJORA COMPETENCIAL'!D80)</f>
        <v/>
      </c>
      <c r="E80" s="100" t="str">
        <f>IF(ISBLANK('ÁREA MEJORA COMPETENCIAL'!E80),"",'ÁREA MEJORA COMPETENCIAL'!E80)</f>
        <v/>
      </c>
      <c r="F80" s="145" t="str">
        <f>IF(ISBLANK('ÁREA MEJORA COMPETENCIAL'!F80),"",'ÁREA MEJORA COMPETENCIAL'!F80)</f>
        <v/>
      </c>
      <c r="G80" s="141"/>
      <c r="H80" s="224"/>
      <c r="I80" s="227"/>
      <c r="J80" s="165">
        <f t="shared" si="0"/>
        <v>0</v>
      </c>
      <c r="K80" s="227"/>
      <c r="L80" s="227"/>
      <c r="M80" s="165">
        <f t="shared" si="1"/>
        <v>0</v>
      </c>
      <c r="N80" s="227"/>
      <c r="O80" s="227"/>
      <c r="P80" s="165">
        <f t="shared" si="2"/>
        <v>0</v>
      </c>
      <c r="Q80" s="227"/>
      <c r="R80" s="227"/>
      <c r="S80" s="166">
        <f t="shared" si="3"/>
        <v>0</v>
      </c>
      <c r="T80" s="93"/>
      <c r="U80" s="37" t="str">
        <f>IF(ISBLANK('ÁREA MEJORA COMPETENCIAL'!S80),"",(IF(ISERROR('ÁREA MEJORA COMPETENCIAL'!S80),"",('ÁREA MEJORA COMPETENCIAL'!Y80)*4.44444444)))</f>
        <v/>
      </c>
      <c r="V80" s="34" t="str">
        <f>IF(ISBLANK('ÁREA MEJORA COMPETENCIAL'!S80),"",(ROUND(U80,0)))</f>
        <v/>
      </c>
      <c r="W80" s="38" t="str">
        <f>IF('ÁREA MEJORA COMPETENCIAL'!Y80&lt;=2,"",V80)</f>
        <v/>
      </c>
      <c r="X80" s="223">
        <f t="shared" si="5"/>
        <v>0</v>
      </c>
      <c r="Y80" s="115" t="str">
        <f>IF(ISBLANK('ÁREA MEJORA COMPETENCIAL'!S80),"",IF(W80="","",(X80-W80)))</f>
        <v/>
      </c>
      <c r="Z80" s="122" t="str">
        <f>IF(ISBLANK('ÁREA MEJORA COMPETENCIAL'!S80),"",IF(W80="","VER RESULTADOS",(X80/W80)))</f>
        <v/>
      </c>
      <c r="AA80" s="137"/>
      <c r="AB80" s="24"/>
    </row>
    <row r="81" spans="1:28" s="59" customFormat="1" ht="18" customHeight="1" x14ac:dyDescent="0.3">
      <c r="A81" s="273" t="str">
        <f>IF(ISBLANK('ÁREA MEJORA COMPETENCIAL'!A81),"",'ÁREA MEJORA COMPETENCIAL'!A81)</f>
        <v/>
      </c>
      <c r="B81" s="128" t="str">
        <f>IF(ISBLANK('ÁREA MEJORA COMPETENCIAL'!B81),"",'ÁREA MEJORA COMPETENCIAL'!B81)</f>
        <v/>
      </c>
      <c r="C81" s="101" t="str">
        <f>IF(ISBLANK('ÁREA MEJORA COMPETENCIAL'!C81),"",'ÁREA MEJORA COMPETENCIAL'!C81)</f>
        <v/>
      </c>
      <c r="D81" s="100" t="str">
        <f>IF(ISBLANK('ÁREA MEJORA COMPETENCIAL'!D81),"",'ÁREA MEJORA COMPETENCIAL'!D81)</f>
        <v/>
      </c>
      <c r="E81" s="100" t="str">
        <f>IF(ISBLANK('ÁREA MEJORA COMPETENCIAL'!E81),"",'ÁREA MEJORA COMPETENCIAL'!E81)</f>
        <v/>
      </c>
      <c r="F81" s="145" t="str">
        <f>IF(ISBLANK('ÁREA MEJORA COMPETENCIAL'!F81),"",'ÁREA MEJORA COMPETENCIAL'!F81)</f>
        <v/>
      </c>
      <c r="G81" s="141"/>
      <c r="H81" s="226"/>
      <c r="I81" s="227"/>
      <c r="J81" s="165">
        <f t="shared" si="0"/>
        <v>0</v>
      </c>
      <c r="K81" s="227"/>
      <c r="L81" s="227"/>
      <c r="M81" s="165">
        <f t="shared" si="1"/>
        <v>0</v>
      </c>
      <c r="N81" s="227"/>
      <c r="O81" s="227"/>
      <c r="P81" s="165">
        <f t="shared" si="2"/>
        <v>0</v>
      </c>
      <c r="Q81" s="227"/>
      <c r="R81" s="227"/>
      <c r="S81" s="166">
        <f t="shared" si="3"/>
        <v>0</v>
      </c>
      <c r="T81" s="93"/>
      <c r="U81" s="37" t="str">
        <f>IF(ISBLANK('ÁREA MEJORA COMPETENCIAL'!S81),"",(IF(ISERROR('ÁREA MEJORA COMPETENCIAL'!S81),"",('ÁREA MEJORA COMPETENCIAL'!Y81)*4.44444444)))</f>
        <v/>
      </c>
      <c r="V81" s="34" t="str">
        <f>IF(ISBLANK('ÁREA MEJORA COMPETENCIAL'!S81),"",(ROUND(U81,0)))</f>
        <v/>
      </c>
      <c r="W81" s="38" t="str">
        <f>IF('ÁREA MEJORA COMPETENCIAL'!Y81&lt;=2,"",V81)</f>
        <v/>
      </c>
      <c r="X81" s="223">
        <f t="shared" si="5"/>
        <v>0</v>
      </c>
      <c r="Y81" s="115" t="str">
        <f>IF(ISBLANK('ÁREA MEJORA COMPETENCIAL'!S81),"",IF(W81="","",(X81-W81)))</f>
        <v/>
      </c>
      <c r="Z81" s="122" t="str">
        <f>IF(ISBLANK('ÁREA MEJORA COMPETENCIAL'!S81),"",IF(W81="","VER RESULTADOS",(X81/W81)))</f>
        <v/>
      </c>
      <c r="AA81" s="137"/>
      <c r="AB81" s="24"/>
    </row>
    <row r="82" spans="1:28" s="59" customFormat="1" ht="18" customHeight="1" x14ac:dyDescent="0.3">
      <c r="A82" s="273" t="str">
        <f>IF(ISBLANK('ÁREA MEJORA COMPETENCIAL'!A82),"",'ÁREA MEJORA COMPETENCIAL'!A82)</f>
        <v/>
      </c>
      <c r="B82" s="128" t="str">
        <f>IF(ISBLANK('ÁREA MEJORA COMPETENCIAL'!B82),"",'ÁREA MEJORA COMPETENCIAL'!B82)</f>
        <v/>
      </c>
      <c r="C82" s="101" t="str">
        <f>IF(ISBLANK('ÁREA MEJORA COMPETENCIAL'!C82),"",'ÁREA MEJORA COMPETENCIAL'!C82)</f>
        <v/>
      </c>
      <c r="D82" s="100" t="str">
        <f>IF(ISBLANK('ÁREA MEJORA COMPETENCIAL'!D82),"",'ÁREA MEJORA COMPETENCIAL'!D82)</f>
        <v/>
      </c>
      <c r="E82" s="100" t="str">
        <f>IF(ISBLANK('ÁREA MEJORA COMPETENCIAL'!E82),"",'ÁREA MEJORA COMPETENCIAL'!E82)</f>
        <v/>
      </c>
      <c r="F82" s="145" t="str">
        <f>IF(ISBLANK('ÁREA MEJORA COMPETENCIAL'!F82),"",'ÁREA MEJORA COMPETENCIAL'!F82)</f>
        <v/>
      </c>
      <c r="G82" s="141"/>
      <c r="H82" s="224"/>
      <c r="I82" s="227"/>
      <c r="J82" s="165">
        <f t="shared" si="0"/>
        <v>0</v>
      </c>
      <c r="K82" s="227"/>
      <c r="L82" s="227"/>
      <c r="M82" s="165">
        <f t="shared" si="1"/>
        <v>0</v>
      </c>
      <c r="N82" s="227"/>
      <c r="O82" s="227"/>
      <c r="P82" s="165">
        <f t="shared" si="2"/>
        <v>0</v>
      </c>
      <c r="Q82" s="227"/>
      <c r="R82" s="227"/>
      <c r="S82" s="166">
        <f t="shared" si="3"/>
        <v>0</v>
      </c>
      <c r="T82" s="93"/>
      <c r="U82" s="37" t="str">
        <f>IF(ISBLANK('ÁREA MEJORA COMPETENCIAL'!S82),"",(IF(ISERROR('ÁREA MEJORA COMPETENCIAL'!S82),"",('ÁREA MEJORA COMPETENCIAL'!Y82)*4.44444444)))</f>
        <v/>
      </c>
      <c r="V82" s="34" t="str">
        <f>IF(ISBLANK('ÁREA MEJORA COMPETENCIAL'!S82),"",(ROUND(U82,0)))</f>
        <v/>
      </c>
      <c r="W82" s="38" t="str">
        <f>IF('ÁREA MEJORA COMPETENCIAL'!Y82&lt;=2,"",V82)</f>
        <v/>
      </c>
      <c r="X82" s="223">
        <f t="shared" si="5"/>
        <v>0</v>
      </c>
      <c r="Y82" s="115" t="str">
        <f>IF(ISBLANK('ÁREA MEJORA COMPETENCIAL'!S82),"",IF(W82="","",(X82-W82)))</f>
        <v/>
      </c>
      <c r="Z82" s="122" t="str">
        <f>IF(ISBLANK('ÁREA MEJORA COMPETENCIAL'!S82),"",IF(W82="","VER RESULTADOS",(X82/W82)))</f>
        <v/>
      </c>
      <c r="AA82" s="137"/>
      <c r="AB82" s="24"/>
    </row>
    <row r="83" spans="1:28" s="59" customFormat="1" ht="18" customHeight="1" x14ac:dyDescent="0.3">
      <c r="A83" s="273" t="str">
        <f>IF(ISBLANK('ÁREA MEJORA COMPETENCIAL'!A83),"",'ÁREA MEJORA COMPETENCIAL'!A83)</f>
        <v/>
      </c>
      <c r="B83" s="128" t="str">
        <f>IF(ISBLANK('ÁREA MEJORA COMPETENCIAL'!B83),"",'ÁREA MEJORA COMPETENCIAL'!B83)</f>
        <v/>
      </c>
      <c r="C83" s="101" t="str">
        <f>IF(ISBLANK('ÁREA MEJORA COMPETENCIAL'!C83),"",'ÁREA MEJORA COMPETENCIAL'!C83)</f>
        <v/>
      </c>
      <c r="D83" s="100" t="str">
        <f>IF(ISBLANK('ÁREA MEJORA COMPETENCIAL'!D83),"",'ÁREA MEJORA COMPETENCIAL'!D83)</f>
        <v/>
      </c>
      <c r="E83" s="100" t="str">
        <f>IF(ISBLANK('ÁREA MEJORA COMPETENCIAL'!E83),"",'ÁREA MEJORA COMPETENCIAL'!E83)</f>
        <v/>
      </c>
      <c r="F83" s="145" t="str">
        <f>IF(ISBLANK('ÁREA MEJORA COMPETENCIAL'!F83),"",'ÁREA MEJORA COMPETENCIAL'!F83)</f>
        <v/>
      </c>
      <c r="G83" s="141"/>
      <c r="H83" s="226"/>
      <c r="I83" s="227"/>
      <c r="J83" s="165">
        <f t="shared" si="0"/>
        <v>0</v>
      </c>
      <c r="K83" s="227"/>
      <c r="L83" s="227"/>
      <c r="M83" s="165">
        <f t="shared" si="1"/>
        <v>0</v>
      </c>
      <c r="N83" s="227"/>
      <c r="O83" s="227"/>
      <c r="P83" s="165">
        <f t="shared" si="2"/>
        <v>0</v>
      </c>
      <c r="Q83" s="227"/>
      <c r="R83" s="227"/>
      <c r="S83" s="166">
        <f t="shared" si="3"/>
        <v>0</v>
      </c>
      <c r="T83" s="93"/>
      <c r="U83" s="37" t="str">
        <f>IF(ISBLANK('ÁREA MEJORA COMPETENCIAL'!S83),"",(IF(ISERROR('ÁREA MEJORA COMPETENCIAL'!S83),"",('ÁREA MEJORA COMPETENCIAL'!Y83)*4.44444444)))</f>
        <v/>
      </c>
      <c r="V83" s="34" t="str">
        <f>IF(ISBLANK('ÁREA MEJORA COMPETENCIAL'!S83),"",(ROUND(U83,0)))</f>
        <v/>
      </c>
      <c r="W83" s="38" t="str">
        <f>IF('ÁREA MEJORA COMPETENCIAL'!Y83&lt;=2,"",V83)</f>
        <v/>
      </c>
      <c r="X83" s="223">
        <f t="shared" si="5"/>
        <v>0</v>
      </c>
      <c r="Y83" s="115" t="str">
        <f>IF(ISBLANK('ÁREA MEJORA COMPETENCIAL'!S83),"",IF(W83="","",(X83-W83)))</f>
        <v/>
      </c>
      <c r="Z83" s="122" t="str">
        <f>IF(ISBLANK('ÁREA MEJORA COMPETENCIAL'!S83),"",IF(W83="","VER RESULTADOS",(X83/W83)))</f>
        <v/>
      </c>
      <c r="AA83" s="137"/>
      <c r="AB83" s="24"/>
    </row>
    <row r="84" spans="1:28" s="59" customFormat="1" ht="18" customHeight="1" x14ac:dyDescent="0.3">
      <c r="A84" s="273" t="str">
        <f>IF(ISBLANK('ÁREA MEJORA COMPETENCIAL'!A84),"",'ÁREA MEJORA COMPETENCIAL'!A84)</f>
        <v/>
      </c>
      <c r="B84" s="128" t="str">
        <f>IF(ISBLANK('ÁREA MEJORA COMPETENCIAL'!B84),"",'ÁREA MEJORA COMPETENCIAL'!B84)</f>
        <v/>
      </c>
      <c r="C84" s="101" t="str">
        <f>IF(ISBLANK('ÁREA MEJORA COMPETENCIAL'!C84),"",'ÁREA MEJORA COMPETENCIAL'!C84)</f>
        <v/>
      </c>
      <c r="D84" s="100" t="str">
        <f>IF(ISBLANK('ÁREA MEJORA COMPETENCIAL'!D84),"",'ÁREA MEJORA COMPETENCIAL'!D84)</f>
        <v/>
      </c>
      <c r="E84" s="100" t="str">
        <f>IF(ISBLANK('ÁREA MEJORA COMPETENCIAL'!E84),"",'ÁREA MEJORA COMPETENCIAL'!E84)</f>
        <v/>
      </c>
      <c r="F84" s="145" t="str">
        <f>IF(ISBLANK('ÁREA MEJORA COMPETENCIAL'!F84),"",'ÁREA MEJORA COMPETENCIAL'!F84)</f>
        <v/>
      </c>
      <c r="G84" s="141"/>
      <c r="H84" s="224"/>
      <c r="I84" s="227"/>
      <c r="J84" s="165">
        <f t="shared" si="0"/>
        <v>0</v>
      </c>
      <c r="K84" s="227"/>
      <c r="L84" s="227"/>
      <c r="M84" s="165">
        <f t="shared" si="1"/>
        <v>0</v>
      </c>
      <c r="N84" s="227"/>
      <c r="O84" s="227"/>
      <c r="P84" s="165">
        <f t="shared" si="2"/>
        <v>0</v>
      </c>
      <c r="Q84" s="227"/>
      <c r="R84" s="227"/>
      <c r="S84" s="166">
        <f t="shared" si="3"/>
        <v>0</v>
      </c>
      <c r="T84" s="93"/>
      <c r="U84" s="37" t="str">
        <f>IF(ISBLANK('ÁREA MEJORA COMPETENCIAL'!S84),"",(IF(ISERROR('ÁREA MEJORA COMPETENCIAL'!S84),"",('ÁREA MEJORA COMPETENCIAL'!Y84)*4.44444444)))</f>
        <v/>
      </c>
      <c r="V84" s="34" t="str">
        <f>IF(ISBLANK('ÁREA MEJORA COMPETENCIAL'!S84),"",(ROUND(U84,0)))</f>
        <v/>
      </c>
      <c r="W84" s="38" t="str">
        <f>IF('ÁREA MEJORA COMPETENCIAL'!Y84&lt;=2,"",V84)</f>
        <v/>
      </c>
      <c r="X84" s="223">
        <f t="shared" si="5"/>
        <v>0</v>
      </c>
      <c r="Y84" s="115" t="str">
        <f>IF(ISBLANK('ÁREA MEJORA COMPETENCIAL'!S84),"",IF(W84="","",(X84-W84)))</f>
        <v/>
      </c>
      <c r="Z84" s="122" t="str">
        <f>IF(ISBLANK('ÁREA MEJORA COMPETENCIAL'!S84),"",IF(W84="","VER RESULTADOS",(X84/W84)))</f>
        <v/>
      </c>
      <c r="AA84" s="137"/>
      <c r="AB84" s="24"/>
    </row>
    <row r="85" spans="1:28" s="59" customFormat="1" ht="18" customHeight="1" x14ac:dyDescent="0.3">
      <c r="A85" s="273" t="str">
        <f>IF(ISBLANK('ÁREA MEJORA COMPETENCIAL'!A85),"",'ÁREA MEJORA COMPETENCIAL'!A85)</f>
        <v/>
      </c>
      <c r="B85" s="128" t="str">
        <f>IF(ISBLANK('ÁREA MEJORA COMPETENCIAL'!B85),"",'ÁREA MEJORA COMPETENCIAL'!B85)</f>
        <v/>
      </c>
      <c r="C85" s="101" t="str">
        <f>IF(ISBLANK('ÁREA MEJORA COMPETENCIAL'!C85),"",'ÁREA MEJORA COMPETENCIAL'!C85)</f>
        <v/>
      </c>
      <c r="D85" s="100" t="str">
        <f>IF(ISBLANK('ÁREA MEJORA COMPETENCIAL'!D85),"",'ÁREA MEJORA COMPETENCIAL'!D85)</f>
        <v/>
      </c>
      <c r="E85" s="100" t="str">
        <f>IF(ISBLANK('ÁREA MEJORA COMPETENCIAL'!E85),"",'ÁREA MEJORA COMPETENCIAL'!E85)</f>
        <v/>
      </c>
      <c r="F85" s="145" t="str">
        <f>IF(ISBLANK('ÁREA MEJORA COMPETENCIAL'!F85),"",'ÁREA MEJORA COMPETENCIAL'!F85)</f>
        <v/>
      </c>
      <c r="G85" s="141"/>
      <c r="H85" s="226"/>
      <c r="I85" s="227"/>
      <c r="J85" s="165">
        <f t="shared" si="0"/>
        <v>0</v>
      </c>
      <c r="K85" s="227"/>
      <c r="L85" s="227"/>
      <c r="M85" s="165">
        <f t="shared" si="1"/>
        <v>0</v>
      </c>
      <c r="N85" s="227"/>
      <c r="O85" s="227"/>
      <c r="P85" s="165">
        <f t="shared" si="2"/>
        <v>0</v>
      </c>
      <c r="Q85" s="227"/>
      <c r="R85" s="227"/>
      <c r="S85" s="166">
        <f t="shared" si="3"/>
        <v>0</v>
      </c>
      <c r="T85" s="93"/>
      <c r="U85" s="37" t="str">
        <f>IF(ISBLANK('ÁREA MEJORA COMPETENCIAL'!S85),"",(IF(ISERROR('ÁREA MEJORA COMPETENCIAL'!S85),"",('ÁREA MEJORA COMPETENCIAL'!Y85)*4.44444444)))</f>
        <v/>
      </c>
      <c r="V85" s="34" t="str">
        <f>IF(ISBLANK('ÁREA MEJORA COMPETENCIAL'!S85),"",(ROUND(U85,0)))</f>
        <v/>
      </c>
      <c r="W85" s="38" t="str">
        <f>IF('ÁREA MEJORA COMPETENCIAL'!Y85&lt;=2,"",V85)</f>
        <v/>
      </c>
      <c r="X85" s="223">
        <f t="shared" si="5"/>
        <v>0</v>
      </c>
      <c r="Y85" s="115" t="str">
        <f>IF(ISBLANK('ÁREA MEJORA COMPETENCIAL'!S85),"",IF(W85="","",(X85-W85)))</f>
        <v/>
      </c>
      <c r="Z85" s="122" t="str">
        <f>IF(ISBLANK('ÁREA MEJORA COMPETENCIAL'!S85),"",IF(W85="","VER RESULTADOS",(X85/W85)))</f>
        <v/>
      </c>
      <c r="AA85" s="137"/>
      <c r="AB85" s="24"/>
    </row>
    <row r="86" spans="1:28" s="59" customFormat="1" ht="18" customHeight="1" x14ac:dyDescent="0.3">
      <c r="A86" s="273" t="str">
        <f>IF(ISBLANK('ÁREA MEJORA COMPETENCIAL'!A86),"",'ÁREA MEJORA COMPETENCIAL'!A86)</f>
        <v/>
      </c>
      <c r="B86" s="128" t="str">
        <f>IF(ISBLANK('ÁREA MEJORA COMPETENCIAL'!B86),"",'ÁREA MEJORA COMPETENCIAL'!B86)</f>
        <v/>
      </c>
      <c r="C86" s="101" t="str">
        <f>IF(ISBLANK('ÁREA MEJORA COMPETENCIAL'!C86),"",'ÁREA MEJORA COMPETENCIAL'!C86)</f>
        <v/>
      </c>
      <c r="D86" s="100" t="str">
        <f>IF(ISBLANK('ÁREA MEJORA COMPETENCIAL'!D86),"",'ÁREA MEJORA COMPETENCIAL'!D86)</f>
        <v/>
      </c>
      <c r="E86" s="100" t="str">
        <f>IF(ISBLANK('ÁREA MEJORA COMPETENCIAL'!E86),"",'ÁREA MEJORA COMPETENCIAL'!E86)</f>
        <v/>
      </c>
      <c r="F86" s="145" t="str">
        <f>IF(ISBLANK('ÁREA MEJORA COMPETENCIAL'!F86),"",'ÁREA MEJORA COMPETENCIAL'!F86)</f>
        <v/>
      </c>
      <c r="G86" s="141"/>
      <c r="H86" s="224"/>
      <c r="I86" s="227"/>
      <c r="J86" s="165">
        <f t="shared" si="0"/>
        <v>0</v>
      </c>
      <c r="K86" s="227"/>
      <c r="L86" s="227"/>
      <c r="M86" s="165">
        <f t="shared" si="1"/>
        <v>0</v>
      </c>
      <c r="N86" s="227"/>
      <c r="O86" s="227"/>
      <c r="P86" s="165">
        <f t="shared" si="2"/>
        <v>0</v>
      </c>
      <c r="Q86" s="227"/>
      <c r="R86" s="227"/>
      <c r="S86" s="166">
        <f t="shared" si="3"/>
        <v>0</v>
      </c>
      <c r="T86" s="93"/>
      <c r="U86" s="37" t="str">
        <f>IF(ISBLANK('ÁREA MEJORA COMPETENCIAL'!S86),"",(IF(ISERROR('ÁREA MEJORA COMPETENCIAL'!S86),"",('ÁREA MEJORA COMPETENCIAL'!Y86)*4.44444444)))</f>
        <v/>
      </c>
      <c r="V86" s="34" t="str">
        <f>IF(ISBLANK('ÁREA MEJORA COMPETENCIAL'!S86),"",(ROUND(U86,0)))</f>
        <v/>
      </c>
      <c r="W86" s="38" t="str">
        <f>IF('ÁREA MEJORA COMPETENCIAL'!Y86&lt;=2,"",V86)</f>
        <v/>
      </c>
      <c r="X86" s="223">
        <f t="shared" si="5"/>
        <v>0</v>
      </c>
      <c r="Y86" s="115" t="str">
        <f>IF(ISBLANK('ÁREA MEJORA COMPETENCIAL'!S86),"",IF(W86="","",(X86-W86)))</f>
        <v/>
      </c>
      <c r="Z86" s="122" t="str">
        <f>IF(ISBLANK('ÁREA MEJORA COMPETENCIAL'!S86),"",IF(W86="","VER RESULTADOS",(X86/W86)))</f>
        <v/>
      </c>
      <c r="AA86" s="137"/>
      <c r="AB86" s="24"/>
    </row>
    <row r="87" spans="1:28" s="59" customFormat="1" ht="18" customHeight="1" x14ac:dyDescent="0.3">
      <c r="A87" s="273" t="str">
        <f>IF(ISBLANK('ÁREA MEJORA COMPETENCIAL'!A87),"",'ÁREA MEJORA COMPETENCIAL'!A87)</f>
        <v/>
      </c>
      <c r="B87" s="128" t="str">
        <f>IF(ISBLANK('ÁREA MEJORA COMPETENCIAL'!B87),"",'ÁREA MEJORA COMPETENCIAL'!B87)</f>
        <v/>
      </c>
      <c r="C87" s="101" t="str">
        <f>IF(ISBLANK('ÁREA MEJORA COMPETENCIAL'!C87),"",'ÁREA MEJORA COMPETENCIAL'!C87)</f>
        <v/>
      </c>
      <c r="D87" s="100" t="str">
        <f>IF(ISBLANK('ÁREA MEJORA COMPETENCIAL'!D87),"",'ÁREA MEJORA COMPETENCIAL'!D87)</f>
        <v/>
      </c>
      <c r="E87" s="100" t="str">
        <f>IF(ISBLANK('ÁREA MEJORA COMPETENCIAL'!E87),"",'ÁREA MEJORA COMPETENCIAL'!E87)</f>
        <v/>
      </c>
      <c r="F87" s="145" t="str">
        <f>IF(ISBLANK('ÁREA MEJORA COMPETENCIAL'!F87),"",'ÁREA MEJORA COMPETENCIAL'!F87)</f>
        <v/>
      </c>
      <c r="G87" s="141"/>
      <c r="H87" s="226"/>
      <c r="I87" s="227"/>
      <c r="J87" s="165">
        <f t="shared" si="0"/>
        <v>0</v>
      </c>
      <c r="K87" s="227"/>
      <c r="L87" s="227"/>
      <c r="M87" s="165">
        <f t="shared" si="1"/>
        <v>0</v>
      </c>
      <c r="N87" s="227"/>
      <c r="O87" s="227"/>
      <c r="P87" s="165">
        <f t="shared" si="2"/>
        <v>0</v>
      </c>
      <c r="Q87" s="227"/>
      <c r="R87" s="227"/>
      <c r="S87" s="166">
        <f t="shared" si="3"/>
        <v>0</v>
      </c>
      <c r="T87" s="93"/>
      <c r="U87" s="37" t="str">
        <f>IF(ISBLANK('ÁREA MEJORA COMPETENCIAL'!S87),"",(IF(ISERROR('ÁREA MEJORA COMPETENCIAL'!S87),"",('ÁREA MEJORA COMPETENCIAL'!Y87)*4.44444444)))</f>
        <v/>
      </c>
      <c r="V87" s="34" t="str">
        <f>IF(ISBLANK('ÁREA MEJORA COMPETENCIAL'!S87),"",(ROUND(U87,0)))</f>
        <v/>
      </c>
      <c r="W87" s="38" t="str">
        <f>IF('ÁREA MEJORA COMPETENCIAL'!Y87&lt;=2,"",V87)</f>
        <v/>
      </c>
      <c r="X87" s="223">
        <f t="shared" si="5"/>
        <v>0</v>
      </c>
      <c r="Y87" s="115" t="str">
        <f>IF(ISBLANK('ÁREA MEJORA COMPETENCIAL'!S87),"",IF(W87="","",(X87-W87)))</f>
        <v/>
      </c>
      <c r="Z87" s="122" t="str">
        <f>IF(ISBLANK('ÁREA MEJORA COMPETENCIAL'!S87),"",IF(W87="","VER RESULTADOS",(X87/W87)))</f>
        <v/>
      </c>
      <c r="AA87" s="137"/>
      <c r="AB87" s="24"/>
    </row>
    <row r="88" spans="1:28" s="59" customFormat="1" ht="18" customHeight="1" x14ac:dyDescent="0.3">
      <c r="A88" s="273" t="str">
        <f>IF(ISBLANK('ÁREA MEJORA COMPETENCIAL'!A88),"",'ÁREA MEJORA COMPETENCIAL'!A88)</f>
        <v/>
      </c>
      <c r="B88" s="128" t="str">
        <f>IF(ISBLANK('ÁREA MEJORA COMPETENCIAL'!B88),"",'ÁREA MEJORA COMPETENCIAL'!B88)</f>
        <v/>
      </c>
      <c r="C88" s="101" t="str">
        <f>IF(ISBLANK('ÁREA MEJORA COMPETENCIAL'!C88),"",'ÁREA MEJORA COMPETENCIAL'!C88)</f>
        <v/>
      </c>
      <c r="D88" s="100" t="str">
        <f>IF(ISBLANK('ÁREA MEJORA COMPETENCIAL'!D88),"",'ÁREA MEJORA COMPETENCIAL'!D88)</f>
        <v/>
      </c>
      <c r="E88" s="100" t="str">
        <f>IF(ISBLANK('ÁREA MEJORA COMPETENCIAL'!E88),"",'ÁREA MEJORA COMPETENCIAL'!E88)</f>
        <v/>
      </c>
      <c r="F88" s="145" t="str">
        <f>IF(ISBLANK('ÁREA MEJORA COMPETENCIAL'!F88),"",'ÁREA MEJORA COMPETENCIAL'!F88)</f>
        <v/>
      </c>
      <c r="G88" s="141"/>
      <c r="H88" s="224"/>
      <c r="I88" s="227"/>
      <c r="J88" s="165">
        <f t="shared" si="0"/>
        <v>0</v>
      </c>
      <c r="K88" s="227"/>
      <c r="L88" s="227"/>
      <c r="M88" s="165">
        <f t="shared" si="1"/>
        <v>0</v>
      </c>
      <c r="N88" s="227"/>
      <c r="O88" s="227"/>
      <c r="P88" s="165">
        <f t="shared" si="2"/>
        <v>0</v>
      </c>
      <c r="Q88" s="227"/>
      <c r="R88" s="227"/>
      <c r="S88" s="166">
        <f t="shared" si="3"/>
        <v>0</v>
      </c>
      <c r="T88" s="93"/>
      <c r="U88" s="37" t="str">
        <f>IF(ISBLANK('ÁREA MEJORA COMPETENCIAL'!S88),"",(IF(ISERROR('ÁREA MEJORA COMPETENCIAL'!S88),"",('ÁREA MEJORA COMPETENCIAL'!Y88)*4.44444444)))</f>
        <v/>
      </c>
      <c r="V88" s="34" t="str">
        <f>IF(ISBLANK('ÁREA MEJORA COMPETENCIAL'!S88),"",(ROUND(U88,0)))</f>
        <v/>
      </c>
      <c r="W88" s="38" t="str">
        <f>IF('ÁREA MEJORA COMPETENCIAL'!Y88&lt;=2,"",V88)</f>
        <v/>
      </c>
      <c r="X88" s="223">
        <f t="shared" si="5"/>
        <v>0</v>
      </c>
      <c r="Y88" s="115" t="str">
        <f>IF(ISBLANK('ÁREA MEJORA COMPETENCIAL'!S88),"",IF(W88="","",(X88-W88)))</f>
        <v/>
      </c>
      <c r="Z88" s="122" t="str">
        <f>IF(ISBLANK('ÁREA MEJORA COMPETENCIAL'!S88),"",IF(W88="","VER RESULTADOS",(X88/W88)))</f>
        <v/>
      </c>
      <c r="AA88" s="137"/>
      <c r="AB88" s="24"/>
    </row>
    <row r="89" spans="1:28" s="59" customFormat="1" ht="18" customHeight="1" x14ac:dyDescent="0.3">
      <c r="A89" s="273" t="str">
        <f>IF(ISBLANK('ÁREA MEJORA COMPETENCIAL'!A89),"",'ÁREA MEJORA COMPETENCIAL'!A89)</f>
        <v/>
      </c>
      <c r="B89" s="128" t="str">
        <f>IF(ISBLANK('ÁREA MEJORA COMPETENCIAL'!B89),"",'ÁREA MEJORA COMPETENCIAL'!B89)</f>
        <v/>
      </c>
      <c r="C89" s="101" t="str">
        <f>IF(ISBLANK('ÁREA MEJORA COMPETENCIAL'!C89),"",'ÁREA MEJORA COMPETENCIAL'!C89)</f>
        <v/>
      </c>
      <c r="D89" s="100" t="str">
        <f>IF(ISBLANK('ÁREA MEJORA COMPETENCIAL'!D89),"",'ÁREA MEJORA COMPETENCIAL'!D89)</f>
        <v/>
      </c>
      <c r="E89" s="100" t="str">
        <f>IF(ISBLANK('ÁREA MEJORA COMPETENCIAL'!E89),"",'ÁREA MEJORA COMPETENCIAL'!E89)</f>
        <v/>
      </c>
      <c r="F89" s="145" t="str">
        <f>IF(ISBLANK('ÁREA MEJORA COMPETENCIAL'!F89),"",'ÁREA MEJORA COMPETENCIAL'!F89)</f>
        <v/>
      </c>
      <c r="G89" s="141"/>
      <c r="H89" s="226"/>
      <c r="I89" s="227"/>
      <c r="J89" s="165">
        <f t="shared" si="0"/>
        <v>0</v>
      </c>
      <c r="K89" s="227"/>
      <c r="L89" s="227"/>
      <c r="M89" s="165">
        <f t="shared" si="1"/>
        <v>0</v>
      </c>
      <c r="N89" s="227"/>
      <c r="O89" s="227"/>
      <c r="P89" s="165">
        <f t="shared" si="2"/>
        <v>0</v>
      </c>
      <c r="Q89" s="227"/>
      <c r="R89" s="227"/>
      <c r="S89" s="166">
        <f t="shared" si="3"/>
        <v>0</v>
      </c>
      <c r="T89" s="93"/>
      <c r="U89" s="37" t="str">
        <f>IF(ISBLANK('ÁREA MEJORA COMPETENCIAL'!S89),"",(IF(ISERROR('ÁREA MEJORA COMPETENCIAL'!S89),"",('ÁREA MEJORA COMPETENCIAL'!Y89)*4.44444444)))</f>
        <v/>
      </c>
      <c r="V89" s="34" t="str">
        <f>IF(ISBLANK('ÁREA MEJORA COMPETENCIAL'!S89),"",(ROUND(U89,0)))</f>
        <v/>
      </c>
      <c r="W89" s="38" t="str">
        <f>IF('ÁREA MEJORA COMPETENCIAL'!Y89&lt;=2,"",V89)</f>
        <v/>
      </c>
      <c r="X89" s="223">
        <f t="shared" si="5"/>
        <v>0</v>
      </c>
      <c r="Y89" s="115" t="str">
        <f>IF(ISBLANK('ÁREA MEJORA COMPETENCIAL'!S89),"",IF(W89="","",(X89-W89)))</f>
        <v/>
      </c>
      <c r="Z89" s="122" t="str">
        <f>IF(ISBLANK('ÁREA MEJORA COMPETENCIAL'!S89),"",IF(W89="","VER RESULTADOS",(X89/W89)))</f>
        <v/>
      </c>
      <c r="AA89" s="137"/>
      <c r="AB89" s="24"/>
    </row>
    <row r="90" spans="1:28" s="59" customFormat="1" ht="18" customHeight="1" x14ac:dyDescent="0.3">
      <c r="A90" s="273" t="str">
        <f>IF(ISBLANK('ÁREA MEJORA COMPETENCIAL'!A90),"",'ÁREA MEJORA COMPETENCIAL'!A90)</f>
        <v/>
      </c>
      <c r="B90" s="128" t="str">
        <f>IF(ISBLANK('ÁREA MEJORA COMPETENCIAL'!B90),"",'ÁREA MEJORA COMPETENCIAL'!B90)</f>
        <v/>
      </c>
      <c r="C90" s="101" t="str">
        <f>IF(ISBLANK('ÁREA MEJORA COMPETENCIAL'!C90),"",'ÁREA MEJORA COMPETENCIAL'!C90)</f>
        <v/>
      </c>
      <c r="D90" s="100" t="str">
        <f>IF(ISBLANK('ÁREA MEJORA COMPETENCIAL'!D90),"",'ÁREA MEJORA COMPETENCIAL'!D90)</f>
        <v/>
      </c>
      <c r="E90" s="100" t="str">
        <f>IF(ISBLANK('ÁREA MEJORA COMPETENCIAL'!E90),"",'ÁREA MEJORA COMPETENCIAL'!E90)</f>
        <v/>
      </c>
      <c r="F90" s="145" t="str">
        <f>IF(ISBLANK('ÁREA MEJORA COMPETENCIAL'!F90),"",'ÁREA MEJORA COMPETENCIAL'!F90)</f>
        <v/>
      </c>
      <c r="G90" s="141"/>
      <c r="H90" s="224"/>
      <c r="I90" s="227"/>
      <c r="J90" s="165">
        <f t="shared" si="0"/>
        <v>0</v>
      </c>
      <c r="K90" s="227"/>
      <c r="L90" s="227"/>
      <c r="M90" s="165">
        <f t="shared" si="1"/>
        <v>0</v>
      </c>
      <c r="N90" s="227"/>
      <c r="O90" s="227"/>
      <c r="P90" s="165">
        <f t="shared" si="2"/>
        <v>0</v>
      </c>
      <c r="Q90" s="227"/>
      <c r="R90" s="227"/>
      <c r="S90" s="166">
        <f t="shared" si="3"/>
        <v>0</v>
      </c>
      <c r="T90" s="93"/>
      <c r="U90" s="37" t="str">
        <f>IF(ISBLANK('ÁREA MEJORA COMPETENCIAL'!S90),"",(IF(ISERROR('ÁREA MEJORA COMPETENCIAL'!S90),"",('ÁREA MEJORA COMPETENCIAL'!Y90)*4.44444444)))</f>
        <v/>
      </c>
      <c r="V90" s="34" t="str">
        <f>IF(ISBLANK('ÁREA MEJORA COMPETENCIAL'!S90),"",(ROUND(U90,0)))</f>
        <v/>
      </c>
      <c r="W90" s="38" t="str">
        <f>IF('ÁREA MEJORA COMPETENCIAL'!Y90&lt;=2,"",V90)</f>
        <v/>
      </c>
      <c r="X90" s="223">
        <f t="shared" si="5"/>
        <v>0</v>
      </c>
      <c r="Y90" s="115" t="str">
        <f>IF(ISBLANK('ÁREA MEJORA COMPETENCIAL'!S90),"",IF(W90="","",(X90-W90)))</f>
        <v/>
      </c>
      <c r="Z90" s="122" t="str">
        <f>IF(ISBLANK('ÁREA MEJORA COMPETENCIAL'!S90),"",IF(W90="","VER RESULTADOS",(X90/W90)))</f>
        <v/>
      </c>
      <c r="AA90" s="137"/>
      <c r="AB90" s="24"/>
    </row>
    <row r="91" spans="1:28" s="59" customFormat="1" ht="18" customHeight="1" x14ac:dyDescent="0.3">
      <c r="A91" s="273" t="str">
        <f>IF(ISBLANK('ÁREA MEJORA COMPETENCIAL'!A91),"",'ÁREA MEJORA COMPETENCIAL'!A91)</f>
        <v/>
      </c>
      <c r="B91" s="128" t="str">
        <f>IF(ISBLANK('ÁREA MEJORA COMPETENCIAL'!B91),"",'ÁREA MEJORA COMPETENCIAL'!B91)</f>
        <v/>
      </c>
      <c r="C91" s="101" t="str">
        <f>IF(ISBLANK('ÁREA MEJORA COMPETENCIAL'!C91),"",'ÁREA MEJORA COMPETENCIAL'!C91)</f>
        <v/>
      </c>
      <c r="D91" s="100" t="str">
        <f>IF(ISBLANK('ÁREA MEJORA COMPETENCIAL'!D91),"",'ÁREA MEJORA COMPETENCIAL'!D91)</f>
        <v/>
      </c>
      <c r="E91" s="100" t="str">
        <f>IF(ISBLANK('ÁREA MEJORA COMPETENCIAL'!E91),"",'ÁREA MEJORA COMPETENCIAL'!E91)</f>
        <v/>
      </c>
      <c r="F91" s="145" t="str">
        <f>IF(ISBLANK('ÁREA MEJORA COMPETENCIAL'!F91),"",'ÁREA MEJORA COMPETENCIAL'!F91)</f>
        <v/>
      </c>
      <c r="G91" s="141"/>
      <c r="H91" s="226"/>
      <c r="I91" s="227"/>
      <c r="J91" s="165">
        <f t="shared" si="0"/>
        <v>0</v>
      </c>
      <c r="K91" s="227"/>
      <c r="L91" s="227"/>
      <c r="M91" s="165">
        <f t="shared" si="1"/>
        <v>0</v>
      </c>
      <c r="N91" s="227"/>
      <c r="O91" s="227"/>
      <c r="P91" s="165">
        <f t="shared" si="2"/>
        <v>0</v>
      </c>
      <c r="Q91" s="227"/>
      <c r="R91" s="227"/>
      <c r="S91" s="166">
        <f t="shared" si="3"/>
        <v>0</v>
      </c>
      <c r="T91" s="93"/>
      <c r="U91" s="37" t="str">
        <f>IF(ISBLANK('ÁREA MEJORA COMPETENCIAL'!S91),"",(IF(ISERROR('ÁREA MEJORA COMPETENCIAL'!S91),"",('ÁREA MEJORA COMPETENCIAL'!Y91)*4.44444444)))</f>
        <v/>
      </c>
      <c r="V91" s="34" t="str">
        <f>IF(ISBLANK('ÁREA MEJORA COMPETENCIAL'!S91),"",(ROUND(U91,0)))</f>
        <v/>
      </c>
      <c r="W91" s="38" t="str">
        <f>IF('ÁREA MEJORA COMPETENCIAL'!Y91&lt;=2,"",V91)</f>
        <v/>
      </c>
      <c r="X91" s="223">
        <f t="shared" si="5"/>
        <v>0</v>
      </c>
      <c r="Y91" s="115" t="str">
        <f>IF(ISBLANK('ÁREA MEJORA COMPETENCIAL'!S91),"",IF(W91="","",(X91-W91)))</f>
        <v/>
      </c>
      <c r="Z91" s="122" t="str">
        <f>IF(ISBLANK('ÁREA MEJORA COMPETENCIAL'!S91),"",IF(W91="","VER RESULTADOS",(X91/W91)))</f>
        <v/>
      </c>
      <c r="AA91" s="137"/>
      <c r="AB91" s="24"/>
    </row>
    <row r="92" spans="1:28" s="59" customFormat="1" ht="18" customHeight="1" x14ac:dyDescent="0.3">
      <c r="A92" s="273" t="str">
        <f>IF(ISBLANK('ÁREA MEJORA COMPETENCIAL'!A92),"",'ÁREA MEJORA COMPETENCIAL'!A92)</f>
        <v/>
      </c>
      <c r="B92" s="128" t="str">
        <f>IF(ISBLANK('ÁREA MEJORA COMPETENCIAL'!B92),"",'ÁREA MEJORA COMPETENCIAL'!B92)</f>
        <v/>
      </c>
      <c r="C92" s="101" t="str">
        <f>IF(ISBLANK('ÁREA MEJORA COMPETENCIAL'!C92),"",'ÁREA MEJORA COMPETENCIAL'!C92)</f>
        <v/>
      </c>
      <c r="D92" s="100" t="str">
        <f>IF(ISBLANK('ÁREA MEJORA COMPETENCIAL'!D92),"",'ÁREA MEJORA COMPETENCIAL'!D92)</f>
        <v/>
      </c>
      <c r="E92" s="100" t="str">
        <f>IF(ISBLANK('ÁREA MEJORA COMPETENCIAL'!E92),"",'ÁREA MEJORA COMPETENCIAL'!E92)</f>
        <v/>
      </c>
      <c r="F92" s="145" t="str">
        <f>IF(ISBLANK('ÁREA MEJORA COMPETENCIAL'!F92),"",'ÁREA MEJORA COMPETENCIAL'!F92)</f>
        <v/>
      </c>
      <c r="G92" s="141"/>
      <c r="H92" s="224"/>
      <c r="I92" s="227"/>
      <c r="J92" s="165">
        <f t="shared" si="0"/>
        <v>0</v>
      </c>
      <c r="K92" s="227"/>
      <c r="L92" s="227"/>
      <c r="M92" s="165">
        <f t="shared" si="1"/>
        <v>0</v>
      </c>
      <c r="N92" s="227"/>
      <c r="O92" s="227"/>
      <c r="P92" s="165">
        <f t="shared" si="2"/>
        <v>0</v>
      </c>
      <c r="Q92" s="227"/>
      <c r="R92" s="227"/>
      <c r="S92" s="166">
        <f t="shared" si="3"/>
        <v>0</v>
      </c>
      <c r="T92" s="93"/>
      <c r="U92" s="37" t="str">
        <f>IF(ISBLANK('ÁREA MEJORA COMPETENCIAL'!S92),"",(IF(ISERROR('ÁREA MEJORA COMPETENCIAL'!S92),"",('ÁREA MEJORA COMPETENCIAL'!Y92)*4.44444444)))</f>
        <v/>
      </c>
      <c r="V92" s="34" t="str">
        <f>IF(ISBLANK('ÁREA MEJORA COMPETENCIAL'!S92),"",(ROUND(U92,0)))</f>
        <v/>
      </c>
      <c r="W92" s="38" t="str">
        <f>IF('ÁREA MEJORA COMPETENCIAL'!Y92&lt;=2,"",V92)</f>
        <v/>
      </c>
      <c r="X92" s="223">
        <f t="shared" si="5"/>
        <v>0</v>
      </c>
      <c r="Y92" s="115" t="str">
        <f>IF(ISBLANK('ÁREA MEJORA COMPETENCIAL'!S92),"",IF(W92="","",(X92-W92)))</f>
        <v/>
      </c>
      <c r="Z92" s="122" t="str">
        <f>IF(ISBLANK('ÁREA MEJORA COMPETENCIAL'!S92),"",IF(W92="","VER RESULTADOS",(X92/W92)))</f>
        <v/>
      </c>
      <c r="AA92" s="137"/>
      <c r="AB92" s="24"/>
    </row>
    <row r="93" spans="1:28" s="59" customFormat="1" ht="18" customHeight="1" x14ac:dyDescent="0.3">
      <c r="A93" s="273" t="str">
        <f>IF(ISBLANK('ÁREA MEJORA COMPETENCIAL'!A93),"",'ÁREA MEJORA COMPETENCIAL'!A93)</f>
        <v/>
      </c>
      <c r="B93" s="128" t="str">
        <f>IF(ISBLANK('ÁREA MEJORA COMPETENCIAL'!B93),"",'ÁREA MEJORA COMPETENCIAL'!B93)</f>
        <v/>
      </c>
      <c r="C93" s="101" t="str">
        <f>IF(ISBLANK('ÁREA MEJORA COMPETENCIAL'!C93),"",'ÁREA MEJORA COMPETENCIAL'!C93)</f>
        <v/>
      </c>
      <c r="D93" s="100" t="str">
        <f>IF(ISBLANK('ÁREA MEJORA COMPETENCIAL'!D93),"",'ÁREA MEJORA COMPETENCIAL'!D93)</f>
        <v/>
      </c>
      <c r="E93" s="100" t="str">
        <f>IF(ISBLANK('ÁREA MEJORA COMPETENCIAL'!E93),"",'ÁREA MEJORA COMPETENCIAL'!E93)</f>
        <v/>
      </c>
      <c r="F93" s="145" t="str">
        <f>IF(ISBLANK('ÁREA MEJORA COMPETENCIAL'!F93),"",'ÁREA MEJORA COMPETENCIAL'!F93)</f>
        <v/>
      </c>
      <c r="G93" s="141"/>
      <c r="H93" s="226"/>
      <c r="I93" s="227"/>
      <c r="J93" s="165">
        <f t="shared" si="0"/>
        <v>0</v>
      </c>
      <c r="K93" s="227"/>
      <c r="L93" s="227"/>
      <c r="M93" s="165">
        <f t="shared" si="1"/>
        <v>0</v>
      </c>
      <c r="N93" s="227"/>
      <c r="O93" s="227"/>
      <c r="P93" s="165">
        <f t="shared" si="2"/>
        <v>0</v>
      </c>
      <c r="Q93" s="227"/>
      <c r="R93" s="227"/>
      <c r="S93" s="166">
        <f t="shared" si="3"/>
        <v>0</v>
      </c>
      <c r="T93" s="93"/>
      <c r="U93" s="37" t="str">
        <f>IF(ISBLANK('ÁREA MEJORA COMPETENCIAL'!S93),"",(IF(ISERROR('ÁREA MEJORA COMPETENCIAL'!S93),"",('ÁREA MEJORA COMPETENCIAL'!Y93)*4.44444444)))</f>
        <v/>
      </c>
      <c r="V93" s="34" t="str">
        <f>IF(ISBLANK('ÁREA MEJORA COMPETENCIAL'!S93),"",(ROUND(U93,0)))</f>
        <v/>
      </c>
      <c r="W93" s="38" t="str">
        <f>IF('ÁREA MEJORA COMPETENCIAL'!Y93&lt;=2,"",V93)</f>
        <v/>
      </c>
      <c r="X93" s="223">
        <f t="shared" si="5"/>
        <v>0</v>
      </c>
      <c r="Y93" s="115" t="str">
        <f>IF(ISBLANK('ÁREA MEJORA COMPETENCIAL'!S93),"",IF(W93="","",(X93-W93)))</f>
        <v/>
      </c>
      <c r="Z93" s="122" t="str">
        <f>IF(ISBLANK('ÁREA MEJORA COMPETENCIAL'!S93),"",IF(W93="","VER RESULTADOS",(X93/W93)))</f>
        <v/>
      </c>
      <c r="AA93" s="137"/>
      <c r="AB93" s="24"/>
    </row>
    <row r="94" spans="1:28" s="59" customFormat="1" ht="18" customHeight="1" x14ac:dyDescent="0.3">
      <c r="A94" s="273" t="str">
        <f>IF(ISBLANK('ÁREA MEJORA COMPETENCIAL'!A94),"",'ÁREA MEJORA COMPETENCIAL'!A94)</f>
        <v/>
      </c>
      <c r="B94" s="128" t="str">
        <f>IF(ISBLANK('ÁREA MEJORA COMPETENCIAL'!B94),"",'ÁREA MEJORA COMPETENCIAL'!B94)</f>
        <v/>
      </c>
      <c r="C94" s="101" t="str">
        <f>IF(ISBLANK('ÁREA MEJORA COMPETENCIAL'!C94),"",'ÁREA MEJORA COMPETENCIAL'!C94)</f>
        <v/>
      </c>
      <c r="D94" s="100" t="str">
        <f>IF(ISBLANK('ÁREA MEJORA COMPETENCIAL'!D94),"",'ÁREA MEJORA COMPETENCIAL'!D94)</f>
        <v/>
      </c>
      <c r="E94" s="100" t="str">
        <f>IF(ISBLANK('ÁREA MEJORA COMPETENCIAL'!E94),"",'ÁREA MEJORA COMPETENCIAL'!E94)</f>
        <v/>
      </c>
      <c r="F94" s="145" t="str">
        <f>IF(ISBLANK('ÁREA MEJORA COMPETENCIAL'!F94),"",'ÁREA MEJORA COMPETENCIAL'!F94)</f>
        <v/>
      </c>
      <c r="G94" s="141"/>
      <c r="H94" s="224"/>
      <c r="I94" s="227"/>
      <c r="J94" s="165">
        <f t="shared" si="0"/>
        <v>0</v>
      </c>
      <c r="K94" s="227"/>
      <c r="L94" s="227"/>
      <c r="M94" s="165">
        <f t="shared" si="1"/>
        <v>0</v>
      </c>
      <c r="N94" s="227"/>
      <c r="O94" s="227"/>
      <c r="P94" s="165">
        <f t="shared" si="2"/>
        <v>0</v>
      </c>
      <c r="Q94" s="227"/>
      <c r="R94" s="227"/>
      <c r="S94" s="166">
        <f t="shared" si="3"/>
        <v>0</v>
      </c>
      <c r="T94" s="93"/>
      <c r="U94" s="37" t="str">
        <f>IF(ISBLANK('ÁREA MEJORA COMPETENCIAL'!S94),"",(IF(ISERROR('ÁREA MEJORA COMPETENCIAL'!S94),"",('ÁREA MEJORA COMPETENCIAL'!Y94)*4.44444444)))</f>
        <v/>
      </c>
      <c r="V94" s="34" t="str">
        <f>IF(ISBLANK('ÁREA MEJORA COMPETENCIAL'!S94),"",(ROUND(U94,0)))</f>
        <v/>
      </c>
      <c r="W94" s="38" t="str">
        <f>IF('ÁREA MEJORA COMPETENCIAL'!Y94&lt;=2,"",V94)</f>
        <v/>
      </c>
      <c r="X94" s="223">
        <f t="shared" si="5"/>
        <v>0</v>
      </c>
      <c r="Y94" s="115" t="str">
        <f>IF(ISBLANK('ÁREA MEJORA COMPETENCIAL'!S94),"",IF(W94="","",(X94-W94)))</f>
        <v/>
      </c>
      <c r="Z94" s="122" t="str">
        <f>IF(ISBLANK('ÁREA MEJORA COMPETENCIAL'!S94),"",IF(W94="","VER RESULTADOS",(X94/W94)))</f>
        <v/>
      </c>
      <c r="AA94" s="137"/>
      <c r="AB94" s="24"/>
    </row>
    <row r="95" spans="1:28" s="59" customFormat="1" ht="18" customHeight="1" x14ac:dyDescent="0.3">
      <c r="A95" s="273" t="str">
        <f>IF(ISBLANK('ÁREA MEJORA COMPETENCIAL'!A95),"",'ÁREA MEJORA COMPETENCIAL'!A95)</f>
        <v/>
      </c>
      <c r="B95" s="128" t="str">
        <f>IF(ISBLANK('ÁREA MEJORA COMPETENCIAL'!B95),"",'ÁREA MEJORA COMPETENCIAL'!B95)</f>
        <v/>
      </c>
      <c r="C95" s="101" t="str">
        <f>IF(ISBLANK('ÁREA MEJORA COMPETENCIAL'!C95),"",'ÁREA MEJORA COMPETENCIAL'!C95)</f>
        <v/>
      </c>
      <c r="D95" s="100" t="str">
        <f>IF(ISBLANK('ÁREA MEJORA COMPETENCIAL'!D95),"",'ÁREA MEJORA COMPETENCIAL'!D95)</f>
        <v/>
      </c>
      <c r="E95" s="100" t="str">
        <f>IF(ISBLANK('ÁREA MEJORA COMPETENCIAL'!E95),"",'ÁREA MEJORA COMPETENCIAL'!E95)</f>
        <v/>
      </c>
      <c r="F95" s="145" t="str">
        <f>IF(ISBLANK('ÁREA MEJORA COMPETENCIAL'!F95),"",'ÁREA MEJORA COMPETENCIAL'!F95)</f>
        <v/>
      </c>
      <c r="G95" s="141"/>
      <c r="H95" s="226"/>
      <c r="I95" s="227"/>
      <c r="J95" s="165">
        <f t="shared" si="0"/>
        <v>0</v>
      </c>
      <c r="K95" s="227"/>
      <c r="L95" s="227"/>
      <c r="M95" s="165">
        <f t="shared" si="1"/>
        <v>0</v>
      </c>
      <c r="N95" s="227"/>
      <c r="O95" s="227"/>
      <c r="P95" s="165">
        <f t="shared" si="2"/>
        <v>0</v>
      </c>
      <c r="Q95" s="227"/>
      <c r="R95" s="227"/>
      <c r="S95" s="166">
        <f t="shared" si="3"/>
        <v>0</v>
      </c>
      <c r="T95" s="93"/>
      <c r="U95" s="37" t="str">
        <f>IF(ISBLANK('ÁREA MEJORA COMPETENCIAL'!S95),"",(IF(ISERROR('ÁREA MEJORA COMPETENCIAL'!S95),"",('ÁREA MEJORA COMPETENCIAL'!Y95)*4.44444444)))</f>
        <v/>
      </c>
      <c r="V95" s="34" t="str">
        <f>IF(ISBLANK('ÁREA MEJORA COMPETENCIAL'!S95),"",(ROUND(U95,0)))</f>
        <v/>
      </c>
      <c r="W95" s="38" t="str">
        <f>IF('ÁREA MEJORA COMPETENCIAL'!Y95&lt;=2,"",V95)</f>
        <v/>
      </c>
      <c r="X95" s="223">
        <f t="shared" si="5"/>
        <v>0</v>
      </c>
      <c r="Y95" s="115" t="str">
        <f>IF(ISBLANK('ÁREA MEJORA COMPETENCIAL'!S95),"",IF(W95="","",(X95-W95)))</f>
        <v/>
      </c>
      <c r="Z95" s="122" t="str">
        <f>IF(ISBLANK('ÁREA MEJORA COMPETENCIAL'!S95),"",IF(W95="","VER RESULTADOS",(X95/W95)))</f>
        <v/>
      </c>
      <c r="AA95" s="137"/>
      <c r="AB95" s="24"/>
    </row>
    <row r="96" spans="1:28" s="59" customFormat="1" ht="18" customHeight="1" x14ac:dyDescent="0.3">
      <c r="A96" s="273" t="str">
        <f>IF(ISBLANK('ÁREA MEJORA COMPETENCIAL'!A96),"",'ÁREA MEJORA COMPETENCIAL'!A96)</f>
        <v/>
      </c>
      <c r="B96" s="128" t="str">
        <f>IF(ISBLANK('ÁREA MEJORA COMPETENCIAL'!B96),"",'ÁREA MEJORA COMPETENCIAL'!B96)</f>
        <v/>
      </c>
      <c r="C96" s="101" t="str">
        <f>IF(ISBLANK('ÁREA MEJORA COMPETENCIAL'!C96),"",'ÁREA MEJORA COMPETENCIAL'!C96)</f>
        <v/>
      </c>
      <c r="D96" s="100" t="str">
        <f>IF(ISBLANK('ÁREA MEJORA COMPETENCIAL'!D96),"",'ÁREA MEJORA COMPETENCIAL'!D96)</f>
        <v/>
      </c>
      <c r="E96" s="100" t="str">
        <f>IF(ISBLANK('ÁREA MEJORA COMPETENCIAL'!E96),"",'ÁREA MEJORA COMPETENCIAL'!E96)</f>
        <v/>
      </c>
      <c r="F96" s="145" t="str">
        <f>IF(ISBLANK('ÁREA MEJORA COMPETENCIAL'!F96),"",'ÁREA MEJORA COMPETENCIAL'!F96)</f>
        <v/>
      </c>
      <c r="G96" s="141"/>
      <c r="H96" s="224"/>
      <c r="I96" s="227"/>
      <c r="J96" s="165">
        <f t="shared" si="0"/>
        <v>0</v>
      </c>
      <c r="K96" s="227"/>
      <c r="L96" s="227"/>
      <c r="M96" s="165">
        <f t="shared" si="1"/>
        <v>0</v>
      </c>
      <c r="N96" s="227"/>
      <c r="O96" s="227"/>
      <c r="P96" s="165">
        <f t="shared" si="2"/>
        <v>0</v>
      </c>
      <c r="Q96" s="227"/>
      <c r="R96" s="227"/>
      <c r="S96" s="166">
        <f t="shared" si="3"/>
        <v>0</v>
      </c>
      <c r="T96" s="93"/>
      <c r="U96" s="37" t="str">
        <f>IF(ISBLANK('ÁREA MEJORA COMPETENCIAL'!S96),"",(IF(ISERROR('ÁREA MEJORA COMPETENCIAL'!S96),"",('ÁREA MEJORA COMPETENCIAL'!Y96)*4.44444444)))</f>
        <v/>
      </c>
      <c r="V96" s="34" t="str">
        <f>IF(ISBLANK('ÁREA MEJORA COMPETENCIAL'!S96),"",(ROUND(U96,0)))</f>
        <v/>
      </c>
      <c r="W96" s="38" t="str">
        <f>IF('ÁREA MEJORA COMPETENCIAL'!Y96&lt;=2,"",V96)</f>
        <v/>
      </c>
      <c r="X96" s="223">
        <f t="shared" si="5"/>
        <v>0</v>
      </c>
      <c r="Y96" s="115" t="str">
        <f>IF(ISBLANK('ÁREA MEJORA COMPETENCIAL'!S96),"",IF(W96="","",(X96-W96)))</f>
        <v/>
      </c>
      <c r="Z96" s="122" t="str">
        <f>IF(ISBLANK('ÁREA MEJORA COMPETENCIAL'!S96),"",IF(W96="","VER RESULTADOS",(X96/W96)))</f>
        <v/>
      </c>
      <c r="AA96" s="137"/>
      <c r="AB96" s="24"/>
    </row>
    <row r="97" spans="1:28" s="59" customFormat="1" ht="18" customHeight="1" x14ac:dyDescent="0.3">
      <c r="A97" s="273" t="str">
        <f>IF(ISBLANK('ÁREA MEJORA COMPETENCIAL'!A97),"",'ÁREA MEJORA COMPETENCIAL'!A97)</f>
        <v/>
      </c>
      <c r="B97" s="128" t="str">
        <f>IF(ISBLANK('ÁREA MEJORA COMPETENCIAL'!B97),"",'ÁREA MEJORA COMPETENCIAL'!B97)</f>
        <v/>
      </c>
      <c r="C97" s="101" t="str">
        <f>IF(ISBLANK('ÁREA MEJORA COMPETENCIAL'!C97),"",'ÁREA MEJORA COMPETENCIAL'!C97)</f>
        <v/>
      </c>
      <c r="D97" s="100" t="str">
        <f>IF(ISBLANK('ÁREA MEJORA COMPETENCIAL'!D97),"",'ÁREA MEJORA COMPETENCIAL'!D97)</f>
        <v/>
      </c>
      <c r="E97" s="100" t="str">
        <f>IF(ISBLANK('ÁREA MEJORA COMPETENCIAL'!E97),"",'ÁREA MEJORA COMPETENCIAL'!E97)</f>
        <v/>
      </c>
      <c r="F97" s="145" t="str">
        <f>IF(ISBLANK('ÁREA MEJORA COMPETENCIAL'!F97),"",'ÁREA MEJORA COMPETENCIAL'!F97)</f>
        <v/>
      </c>
      <c r="G97" s="141"/>
      <c r="H97" s="226"/>
      <c r="I97" s="227"/>
      <c r="J97" s="165">
        <f t="shared" si="0"/>
        <v>0</v>
      </c>
      <c r="K97" s="227"/>
      <c r="L97" s="227"/>
      <c r="M97" s="165">
        <f t="shared" si="1"/>
        <v>0</v>
      </c>
      <c r="N97" s="227"/>
      <c r="O97" s="227"/>
      <c r="P97" s="165">
        <f t="shared" si="2"/>
        <v>0</v>
      </c>
      <c r="Q97" s="227"/>
      <c r="R97" s="227"/>
      <c r="S97" s="166">
        <f t="shared" si="3"/>
        <v>0</v>
      </c>
      <c r="T97" s="93"/>
      <c r="U97" s="37" t="str">
        <f>IF(ISBLANK('ÁREA MEJORA COMPETENCIAL'!S97),"",(IF(ISERROR('ÁREA MEJORA COMPETENCIAL'!S97),"",('ÁREA MEJORA COMPETENCIAL'!Y97)*4.44444444)))</f>
        <v/>
      </c>
      <c r="V97" s="34" t="str">
        <f>IF(ISBLANK('ÁREA MEJORA COMPETENCIAL'!S97),"",(ROUND(U97,0)))</f>
        <v/>
      </c>
      <c r="W97" s="38" t="str">
        <f>IF('ÁREA MEJORA COMPETENCIAL'!Y97&lt;=2,"",V97)</f>
        <v/>
      </c>
      <c r="X97" s="223">
        <f t="shared" si="5"/>
        <v>0</v>
      </c>
      <c r="Y97" s="115" t="str">
        <f>IF(ISBLANK('ÁREA MEJORA COMPETENCIAL'!S97),"",IF(W97="","",(X97-W97)))</f>
        <v/>
      </c>
      <c r="Z97" s="122" t="str">
        <f>IF(ISBLANK('ÁREA MEJORA COMPETENCIAL'!S97),"",IF(W97="","VER RESULTADOS",(X97/W97)))</f>
        <v/>
      </c>
      <c r="AA97" s="137"/>
      <c r="AB97" s="24"/>
    </row>
    <row r="98" spans="1:28" s="59" customFormat="1" ht="18" customHeight="1" x14ac:dyDescent="0.3">
      <c r="A98" s="273" t="str">
        <f>IF(ISBLANK('ÁREA MEJORA COMPETENCIAL'!A98),"",'ÁREA MEJORA COMPETENCIAL'!A98)</f>
        <v/>
      </c>
      <c r="B98" s="128" t="str">
        <f>IF(ISBLANK('ÁREA MEJORA COMPETENCIAL'!B98),"",'ÁREA MEJORA COMPETENCIAL'!B98)</f>
        <v/>
      </c>
      <c r="C98" s="101" t="str">
        <f>IF(ISBLANK('ÁREA MEJORA COMPETENCIAL'!C98),"",'ÁREA MEJORA COMPETENCIAL'!C98)</f>
        <v/>
      </c>
      <c r="D98" s="100" t="str">
        <f>IF(ISBLANK('ÁREA MEJORA COMPETENCIAL'!D98),"",'ÁREA MEJORA COMPETENCIAL'!D98)</f>
        <v/>
      </c>
      <c r="E98" s="100" t="str">
        <f>IF(ISBLANK('ÁREA MEJORA COMPETENCIAL'!E98),"",'ÁREA MEJORA COMPETENCIAL'!E98)</f>
        <v/>
      </c>
      <c r="F98" s="145" t="str">
        <f>IF(ISBLANK('ÁREA MEJORA COMPETENCIAL'!F98),"",'ÁREA MEJORA COMPETENCIAL'!F98)</f>
        <v/>
      </c>
      <c r="G98" s="141"/>
      <c r="H98" s="224"/>
      <c r="I98" s="227"/>
      <c r="J98" s="165">
        <f t="shared" si="0"/>
        <v>0</v>
      </c>
      <c r="K98" s="227"/>
      <c r="L98" s="227"/>
      <c r="M98" s="165">
        <f t="shared" si="1"/>
        <v>0</v>
      </c>
      <c r="N98" s="227"/>
      <c r="O98" s="227"/>
      <c r="P98" s="165">
        <f t="shared" si="2"/>
        <v>0</v>
      </c>
      <c r="Q98" s="227"/>
      <c r="R98" s="227"/>
      <c r="S98" s="166">
        <f t="shared" si="3"/>
        <v>0</v>
      </c>
      <c r="T98" s="93"/>
      <c r="U98" s="37" t="str">
        <f>IF(ISBLANK('ÁREA MEJORA COMPETENCIAL'!S98),"",(IF(ISERROR('ÁREA MEJORA COMPETENCIAL'!S98),"",('ÁREA MEJORA COMPETENCIAL'!Y98)*4.44444444)))</f>
        <v/>
      </c>
      <c r="V98" s="34" t="str">
        <f>IF(ISBLANK('ÁREA MEJORA COMPETENCIAL'!S98),"",(ROUND(U98,0)))</f>
        <v/>
      </c>
      <c r="W98" s="38" t="str">
        <f>IF('ÁREA MEJORA COMPETENCIAL'!Y98&lt;=2,"",V98)</f>
        <v/>
      </c>
      <c r="X98" s="223">
        <f t="shared" si="5"/>
        <v>0</v>
      </c>
      <c r="Y98" s="115" t="str">
        <f>IF(ISBLANK('ÁREA MEJORA COMPETENCIAL'!S98),"",IF(W98="","",(X98-W98)))</f>
        <v/>
      </c>
      <c r="Z98" s="122" t="str">
        <f>IF(ISBLANK('ÁREA MEJORA COMPETENCIAL'!S98),"",IF(W98="","VER RESULTADOS",(X98/W98)))</f>
        <v/>
      </c>
      <c r="AA98" s="137"/>
      <c r="AB98" s="24"/>
    </row>
    <row r="99" spans="1:28" s="59" customFormat="1" ht="18" customHeight="1" x14ac:dyDescent="0.3">
      <c r="A99" s="273" t="str">
        <f>IF(ISBLANK('ÁREA MEJORA COMPETENCIAL'!A99),"",'ÁREA MEJORA COMPETENCIAL'!A99)</f>
        <v/>
      </c>
      <c r="B99" s="128" t="str">
        <f>IF(ISBLANK('ÁREA MEJORA COMPETENCIAL'!B99),"",'ÁREA MEJORA COMPETENCIAL'!B99)</f>
        <v/>
      </c>
      <c r="C99" s="101" t="str">
        <f>IF(ISBLANK('ÁREA MEJORA COMPETENCIAL'!C99),"",'ÁREA MEJORA COMPETENCIAL'!C99)</f>
        <v/>
      </c>
      <c r="D99" s="100" t="str">
        <f>IF(ISBLANK('ÁREA MEJORA COMPETENCIAL'!D99),"",'ÁREA MEJORA COMPETENCIAL'!D99)</f>
        <v/>
      </c>
      <c r="E99" s="100" t="str">
        <f>IF(ISBLANK('ÁREA MEJORA COMPETENCIAL'!E99),"",'ÁREA MEJORA COMPETENCIAL'!E99)</f>
        <v/>
      </c>
      <c r="F99" s="145" t="str">
        <f>IF(ISBLANK('ÁREA MEJORA COMPETENCIAL'!F99),"",'ÁREA MEJORA COMPETENCIAL'!F99)</f>
        <v/>
      </c>
      <c r="G99" s="141"/>
      <c r="H99" s="226"/>
      <c r="I99" s="227"/>
      <c r="J99" s="165">
        <f t="shared" si="0"/>
        <v>0</v>
      </c>
      <c r="K99" s="227"/>
      <c r="L99" s="227"/>
      <c r="M99" s="165">
        <f t="shared" si="1"/>
        <v>0</v>
      </c>
      <c r="N99" s="227"/>
      <c r="O99" s="227"/>
      <c r="P99" s="165">
        <f t="shared" si="2"/>
        <v>0</v>
      </c>
      <c r="Q99" s="227"/>
      <c r="R99" s="227"/>
      <c r="S99" s="166">
        <f t="shared" si="3"/>
        <v>0</v>
      </c>
      <c r="T99" s="93"/>
      <c r="U99" s="37" t="str">
        <f>IF(ISBLANK('ÁREA MEJORA COMPETENCIAL'!S99),"",(IF(ISERROR('ÁREA MEJORA COMPETENCIAL'!S99),"",('ÁREA MEJORA COMPETENCIAL'!Y99)*4.44444444)))</f>
        <v/>
      </c>
      <c r="V99" s="34" t="str">
        <f>IF(ISBLANK('ÁREA MEJORA COMPETENCIAL'!S99),"",(ROUND(U99,0)))</f>
        <v/>
      </c>
      <c r="W99" s="38" t="str">
        <f>IF('ÁREA MEJORA COMPETENCIAL'!Y99&lt;=2,"",V99)</f>
        <v/>
      </c>
      <c r="X99" s="223">
        <f t="shared" si="5"/>
        <v>0</v>
      </c>
      <c r="Y99" s="115" t="str">
        <f>IF(ISBLANK('ÁREA MEJORA COMPETENCIAL'!S99),"",IF(W99="","",(X99-W99)))</f>
        <v/>
      </c>
      <c r="Z99" s="122" t="str">
        <f>IF(ISBLANK('ÁREA MEJORA COMPETENCIAL'!S99),"",IF(W99="","VER RESULTADOS",(X99/W99)))</f>
        <v/>
      </c>
      <c r="AA99" s="137"/>
      <c r="AB99" s="24"/>
    </row>
    <row r="100" spans="1:28" s="59" customFormat="1" ht="18" customHeight="1" x14ac:dyDescent="0.3">
      <c r="A100" s="273" t="str">
        <f>IF(ISBLANK('ÁREA MEJORA COMPETENCIAL'!A100),"",'ÁREA MEJORA COMPETENCIAL'!A100)</f>
        <v/>
      </c>
      <c r="B100" s="128" t="str">
        <f>IF(ISBLANK('ÁREA MEJORA COMPETENCIAL'!B100),"",'ÁREA MEJORA COMPETENCIAL'!B100)</f>
        <v/>
      </c>
      <c r="C100" s="101" t="str">
        <f>IF(ISBLANK('ÁREA MEJORA COMPETENCIAL'!C100),"",'ÁREA MEJORA COMPETENCIAL'!C100)</f>
        <v/>
      </c>
      <c r="D100" s="100" t="str">
        <f>IF(ISBLANK('ÁREA MEJORA COMPETENCIAL'!D100),"",'ÁREA MEJORA COMPETENCIAL'!D100)</f>
        <v/>
      </c>
      <c r="E100" s="100" t="str">
        <f>IF(ISBLANK('ÁREA MEJORA COMPETENCIAL'!E100),"",'ÁREA MEJORA COMPETENCIAL'!E100)</f>
        <v/>
      </c>
      <c r="F100" s="145" t="str">
        <f>IF(ISBLANK('ÁREA MEJORA COMPETENCIAL'!F100),"",'ÁREA MEJORA COMPETENCIAL'!F100)</f>
        <v/>
      </c>
      <c r="G100" s="141"/>
      <c r="H100" s="224"/>
      <c r="I100" s="227"/>
      <c r="J100" s="165">
        <f t="shared" si="0"/>
        <v>0</v>
      </c>
      <c r="K100" s="227"/>
      <c r="L100" s="227"/>
      <c r="M100" s="165">
        <f t="shared" si="1"/>
        <v>0</v>
      </c>
      <c r="N100" s="227"/>
      <c r="O100" s="227"/>
      <c r="P100" s="165">
        <f t="shared" si="2"/>
        <v>0</v>
      </c>
      <c r="Q100" s="227"/>
      <c r="R100" s="227"/>
      <c r="S100" s="166">
        <f t="shared" si="3"/>
        <v>0</v>
      </c>
      <c r="T100" s="93"/>
      <c r="U100" s="37" t="str">
        <f>IF(ISBLANK('ÁREA MEJORA COMPETENCIAL'!S100),"",(IF(ISERROR('ÁREA MEJORA COMPETENCIAL'!S100),"",('ÁREA MEJORA COMPETENCIAL'!Y100)*4.44444444)))</f>
        <v/>
      </c>
      <c r="V100" s="34" t="str">
        <f>IF(ISBLANK('ÁREA MEJORA COMPETENCIAL'!S100),"",(ROUND(U100,0)))</f>
        <v/>
      </c>
      <c r="W100" s="38" t="str">
        <f>IF('ÁREA MEJORA COMPETENCIAL'!Y100&lt;=2,"",V100)</f>
        <v/>
      </c>
      <c r="X100" s="223">
        <f t="shared" si="5"/>
        <v>0</v>
      </c>
      <c r="Y100" s="115" t="str">
        <f>IF(ISBLANK('ÁREA MEJORA COMPETENCIAL'!S100),"",IF(W100="","",(X100-W100)))</f>
        <v/>
      </c>
      <c r="Z100" s="122" t="str">
        <f>IF(ISBLANK('ÁREA MEJORA COMPETENCIAL'!S100),"",IF(W100="","VER RESULTADOS",(X100/W100)))</f>
        <v/>
      </c>
      <c r="AA100" s="137"/>
      <c r="AB100" s="24"/>
    </row>
    <row r="101" spans="1:28" s="59" customFormat="1" ht="18" customHeight="1" x14ac:dyDescent="0.3">
      <c r="A101" s="273" t="str">
        <f>IF(ISBLANK('ÁREA MEJORA COMPETENCIAL'!A101),"",'ÁREA MEJORA COMPETENCIAL'!A101)</f>
        <v/>
      </c>
      <c r="B101" s="128" t="str">
        <f>IF(ISBLANK('ÁREA MEJORA COMPETENCIAL'!B101),"",'ÁREA MEJORA COMPETENCIAL'!B101)</f>
        <v/>
      </c>
      <c r="C101" s="101" t="str">
        <f>IF(ISBLANK('ÁREA MEJORA COMPETENCIAL'!C101),"",'ÁREA MEJORA COMPETENCIAL'!C101)</f>
        <v/>
      </c>
      <c r="D101" s="100" t="str">
        <f>IF(ISBLANK('ÁREA MEJORA COMPETENCIAL'!D101),"",'ÁREA MEJORA COMPETENCIAL'!D101)</f>
        <v/>
      </c>
      <c r="E101" s="100" t="str">
        <f>IF(ISBLANK('ÁREA MEJORA COMPETENCIAL'!E101),"",'ÁREA MEJORA COMPETENCIAL'!E101)</f>
        <v/>
      </c>
      <c r="F101" s="145" t="str">
        <f>IF(ISBLANK('ÁREA MEJORA COMPETENCIAL'!F101),"",'ÁREA MEJORA COMPETENCIAL'!F101)</f>
        <v/>
      </c>
      <c r="G101" s="141"/>
      <c r="H101" s="226"/>
      <c r="I101" s="227"/>
      <c r="J101" s="165">
        <f t="shared" si="0"/>
        <v>0</v>
      </c>
      <c r="K101" s="227"/>
      <c r="L101" s="227"/>
      <c r="M101" s="165">
        <f t="shared" si="1"/>
        <v>0</v>
      </c>
      <c r="N101" s="227"/>
      <c r="O101" s="227"/>
      <c r="P101" s="165">
        <f t="shared" si="2"/>
        <v>0</v>
      </c>
      <c r="Q101" s="227"/>
      <c r="R101" s="227"/>
      <c r="S101" s="166">
        <f t="shared" si="3"/>
        <v>0</v>
      </c>
      <c r="T101" s="93"/>
      <c r="U101" s="37" t="str">
        <f>IF(ISBLANK('ÁREA MEJORA COMPETENCIAL'!S101),"",(IF(ISERROR('ÁREA MEJORA COMPETENCIAL'!S101),"",('ÁREA MEJORA COMPETENCIAL'!Y101)*4.44444444)))</f>
        <v/>
      </c>
      <c r="V101" s="34" t="str">
        <f>IF(ISBLANK('ÁREA MEJORA COMPETENCIAL'!S101),"",(ROUND(U101,0)))</f>
        <v/>
      </c>
      <c r="W101" s="38" t="str">
        <f>IF('ÁREA MEJORA COMPETENCIAL'!Y101&lt;=2,"",V101)</f>
        <v/>
      </c>
      <c r="X101" s="223">
        <f t="shared" si="5"/>
        <v>0</v>
      </c>
      <c r="Y101" s="115" t="str">
        <f>IF(ISBLANK('ÁREA MEJORA COMPETENCIAL'!S101),"",IF(W101="","",(X101-W101)))</f>
        <v/>
      </c>
      <c r="Z101" s="122" t="str">
        <f>IF(ISBLANK('ÁREA MEJORA COMPETENCIAL'!S101),"",IF(W101="","VER RESULTADOS",(X101/W101)))</f>
        <v/>
      </c>
      <c r="AA101" s="137"/>
      <c r="AB101" s="24"/>
    </row>
    <row r="102" spans="1:28" s="59" customFormat="1" ht="18" customHeight="1" x14ac:dyDescent="0.3">
      <c r="A102" s="273" t="str">
        <f>IF(ISBLANK('ÁREA MEJORA COMPETENCIAL'!A102),"",'ÁREA MEJORA COMPETENCIAL'!A102)</f>
        <v/>
      </c>
      <c r="B102" s="128" t="str">
        <f>IF(ISBLANK('ÁREA MEJORA COMPETENCIAL'!B102),"",'ÁREA MEJORA COMPETENCIAL'!B102)</f>
        <v/>
      </c>
      <c r="C102" s="101" t="str">
        <f>IF(ISBLANK('ÁREA MEJORA COMPETENCIAL'!C102),"",'ÁREA MEJORA COMPETENCIAL'!C102)</f>
        <v/>
      </c>
      <c r="D102" s="100" t="str">
        <f>IF(ISBLANK('ÁREA MEJORA COMPETENCIAL'!D102),"",'ÁREA MEJORA COMPETENCIAL'!D102)</f>
        <v/>
      </c>
      <c r="E102" s="100" t="str">
        <f>IF(ISBLANK('ÁREA MEJORA COMPETENCIAL'!E102),"",'ÁREA MEJORA COMPETENCIAL'!E102)</f>
        <v/>
      </c>
      <c r="F102" s="145" t="str">
        <f>IF(ISBLANK('ÁREA MEJORA COMPETENCIAL'!F102),"",'ÁREA MEJORA COMPETENCIAL'!F102)</f>
        <v/>
      </c>
      <c r="G102" s="141"/>
      <c r="H102" s="224"/>
      <c r="I102" s="227"/>
      <c r="J102" s="165">
        <f t="shared" si="0"/>
        <v>0</v>
      </c>
      <c r="K102" s="227"/>
      <c r="L102" s="227"/>
      <c r="M102" s="165">
        <f t="shared" si="1"/>
        <v>0</v>
      </c>
      <c r="N102" s="227"/>
      <c r="O102" s="227"/>
      <c r="P102" s="165">
        <f t="shared" si="2"/>
        <v>0</v>
      </c>
      <c r="Q102" s="227"/>
      <c r="R102" s="227"/>
      <c r="S102" s="166">
        <f t="shared" si="3"/>
        <v>0</v>
      </c>
      <c r="T102" s="93"/>
      <c r="U102" s="37" t="str">
        <f>IF(ISBLANK('ÁREA MEJORA COMPETENCIAL'!S102),"",(IF(ISERROR('ÁREA MEJORA COMPETENCIAL'!S102),"",('ÁREA MEJORA COMPETENCIAL'!Y102)*4.44444444)))</f>
        <v/>
      </c>
      <c r="V102" s="34" t="str">
        <f>IF(ISBLANK('ÁREA MEJORA COMPETENCIAL'!S102),"",(ROUND(U102,0)))</f>
        <v/>
      </c>
      <c r="W102" s="38" t="str">
        <f>IF('ÁREA MEJORA COMPETENCIAL'!Y102&lt;=2,"",V102)</f>
        <v/>
      </c>
      <c r="X102" s="223">
        <f t="shared" si="5"/>
        <v>0</v>
      </c>
      <c r="Y102" s="115" t="str">
        <f>IF(ISBLANK('ÁREA MEJORA COMPETENCIAL'!S102),"",IF(W102="","",(X102-W102)))</f>
        <v/>
      </c>
      <c r="Z102" s="122" t="str">
        <f>IF(ISBLANK('ÁREA MEJORA COMPETENCIAL'!S102),"",IF(W102="","VER RESULTADOS",(X102/W102)))</f>
        <v/>
      </c>
      <c r="AA102" s="137"/>
      <c r="AB102" s="24"/>
    </row>
    <row r="103" spans="1:28" s="59" customFormat="1" ht="18" customHeight="1" x14ac:dyDescent="0.3">
      <c r="A103" s="273" t="str">
        <f>IF(ISBLANK('ÁREA MEJORA COMPETENCIAL'!A103),"",'ÁREA MEJORA COMPETENCIAL'!A103)</f>
        <v/>
      </c>
      <c r="B103" s="128" t="str">
        <f>IF(ISBLANK('ÁREA MEJORA COMPETENCIAL'!B103),"",'ÁREA MEJORA COMPETENCIAL'!B103)</f>
        <v/>
      </c>
      <c r="C103" s="101" t="str">
        <f>IF(ISBLANK('ÁREA MEJORA COMPETENCIAL'!C103),"",'ÁREA MEJORA COMPETENCIAL'!C103)</f>
        <v/>
      </c>
      <c r="D103" s="100" t="str">
        <f>IF(ISBLANK('ÁREA MEJORA COMPETENCIAL'!D103),"",'ÁREA MEJORA COMPETENCIAL'!D103)</f>
        <v/>
      </c>
      <c r="E103" s="100" t="str">
        <f>IF(ISBLANK('ÁREA MEJORA COMPETENCIAL'!E103),"",'ÁREA MEJORA COMPETENCIAL'!E103)</f>
        <v/>
      </c>
      <c r="F103" s="145" t="str">
        <f>IF(ISBLANK('ÁREA MEJORA COMPETENCIAL'!F103),"",'ÁREA MEJORA COMPETENCIAL'!F103)</f>
        <v/>
      </c>
      <c r="G103" s="141"/>
      <c r="H103" s="226"/>
      <c r="I103" s="227"/>
      <c r="J103" s="165">
        <f t="shared" si="0"/>
        <v>0</v>
      </c>
      <c r="K103" s="227"/>
      <c r="L103" s="227"/>
      <c r="M103" s="165">
        <f t="shared" si="1"/>
        <v>0</v>
      </c>
      <c r="N103" s="227"/>
      <c r="O103" s="227"/>
      <c r="P103" s="165">
        <f t="shared" si="2"/>
        <v>0</v>
      </c>
      <c r="Q103" s="227"/>
      <c r="R103" s="227"/>
      <c r="S103" s="166">
        <f t="shared" si="3"/>
        <v>0</v>
      </c>
      <c r="T103" s="93"/>
      <c r="U103" s="37" t="str">
        <f>IF(ISBLANK('ÁREA MEJORA COMPETENCIAL'!S103),"",(IF(ISERROR('ÁREA MEJORA COMPETENCIAL'!S103),"",('ÁREA MEJORA COMPETENCIAL'!Y103)*4.44444444)))</f>
        <v/>
      </c>
      <c r="V103" s="34" t="str">
        <f>IF(ISBLANK('ÁREA MEJORA COMPETENCIAL'!S103),"",(ROUND(U103,0)))</f>
        <v/>
      </c>
      <c r="W103" s="38" t="str">
        <f>IF('ÁREA MEJORA COMPETENCIAL'!Y103&lt;=2,"",V103)</f>
        <v/>
      </c>
      <c r="X103" s="223">
        <f t="shared" si="5"/>
        <v>0</v>
      </c>
      <c r="Y103" s="115" t="str">
        <f>IF(ISBLANK('ÁREA MEJORA COMPETENCIAL'!S103),"",IF(W103="","",(X103-W103)))</f>
        <v/>
      </c>
      <c r="Z103" s="122" t="str">
        <f>IF(ISBLANK('ÁREA MEJORA COMPETENCIAL'!S103),"",IF(W103="","VER RESULTADOS",(X103/W103)))</f>
        <v/>
      </c>
      <c r="AA103" s="137"/>
      <c r="AB103" s="24"/>
    </row>
    <row r="104" spans="1:28" s="59" customFormat="1" ht="18" customHeight="1" x14ac:dyDescent="0.3">
      <c r="A104" s="273" t="str">
        <f>IF(ISBLANK('ÁREA MEJORA COMPETENCIAL'!A104),"",'ÁREA MEJORA COMPETENCIAL'!A104)</f>
        <v/>
      </c>
      <c r="B104" s="128" t="str">
        <f>IF(ISBLANK('ÁREA MEJORA COMPETENCIAL'!B104),"",'ÁREA MEJORA COMPETENCIAL'!B104)</f>
        <v/>
      </c>
      <c r="C104" s="101" t="str">
        <f>IF(ISBLANK('ÁREA MEJORA COMPETENCIAL'!C104),"",'ÁREA MEJORA COMPETENCIAL'!C104)</f>
        <v/>
      </c>
      <c r="D104" s="100" t="str">
        <f>IF(ISBLANK('ÁREA MEJORA COMPETENCIAL'!D104),"",'ÁREA MEJORA COMPETENCIAL'!D104)</f>
        <v/>
      </c>
      <c r="E104" s="100" t="str">
        <f>IF(ISBLANK('ÁREA MEJORA COMPETENCIAL'!E104),"",'ÁREA MEJORA COMPETENCIAL'!E104)</f>
        <v/>
      </c>
      <c r="F104" s="145" t="str">
        <f>IF(ISBLANK('ÁREA MEJORA COMPETENCIAL'!F104),"",'ÁREA MEJORA COMPETENCIAL'!F104)</f>
        <v/>
      </c>
      <c r="G104" s="141"/>
      <c r="H104" s="224"/>
      <c r="I104" s="227"/>
      <c r="J104" s="165">
        <f t="shared" si="0"/>
        <v>0</v>
      </c>
      <c r="K104" s="227"/>
      <c r="L104" s="227"/>
      <c r="M104" s="165">
        <f t="shared" si="1"/>
        <v>0</v>
      </c>
      <c r="N104" s="227"/>
      <c r="O104" s="227"/>
      <c r="P104" s="165">
        <f t="shared" si="2"/>
        <v>0</v>
      </c>
      <c r="Q104" s="227"/>
      <c r="R104" s="227"/>
      <c r="S104" s="166">
        <f t="shared" si="3"/>
        <v>0</v>
      </c>
      <c r="T104" s="93"/>
      <c r="U104" s="37" t="str">
        <f>IF(ISBLANK('ÁREA MEJORA COMPETENCIAL'!S104),"",(IF(ISERROR('ÁREA MEJORA COMPETENCIAL'!S104),"",('ÁREA MEJORA COMPETENCIAL'!Y104)*4.44444444)))</f>
        <v/>
      </c>
      <c r="V104" s="34" t="str">
        <f>IF(ISBLANK('ÁREA MEJORA COMPETENCIAL'!S104),"",(ROUND(U104,0)))</f>
        <v/>
      </c>
      <c r="W104" s="38" t="str">
        <f>IF('ÁREA MEJORA COMPETENCIAL'!Y104&lt;=2,"",V104)</f>
        <v/>
      </c>
      <c r="X104" s="223">
        <f t="shared" si="5"/>
        <v>0</v>
      </c>
      <c r="Y104" s="115" t="str">
        <f>IF(ISBLANK('ÁREA MEJORA COMPETENCIAL'!S104),"",IF(W104="","",(X104-W104)))</f>
        <v/>
      </c>
      <c r="Z104" s="122" t="str">
        <f>IF(ISBLANK('ÁREA MEJORA COMPETENCIAL'!S104),"",IF(W104="","VER RESULTADOS",(X104/W104)))</f>
        <v/>
      </c>
      <c r="AA104" s="137"/>
      <c r="AB104" s="24"/>
    </row>
    <row r="105" spans="1:28" s="59" customFormat="1" ht="18" customHeight="1" x14ac:dyDescent="0.3">
      <c r="A105" s="273" t="str">
        <f>IF(ISBLANK('ÁREA MEJORA COMPETENCIAL'!A105),"",'ÁREA MEJORA COMPETENCIAL'!A105)</f>
        <v/>
      </c>
      <c r="B105" s="128" t="str">
        <f>IF(ISBLANK('ÁREA MEJORA COMPETENCIAL'!B105),"",'ÁREA MEJORA COMPETENCIAL'!B105)</f>
        <v/>
      </c>
      <c r="C105" s="101" t="str">
        <f>IF(ISBLANK('ÁREA MEJORA COMPETENCIAL'!C105),"",'ÁREA MEJORA COMPETENCIAL'!C105)</f>
        <v/>
      </c>
      <c r="D105" s="100" t="str">
        <f>IF(ISBLANK('ÁREA MEJORA COMPETENCIAL'!D105),"",'ÁREA MEJORA COMPETENCIAL'!D105)</f>
        <v/>
      </c>
      <c r="E105" s="100" t="str">
        <f>IF(ISBLANK('ÁREA MEJORA COMPETENCIAL'!E105),"",'ÁREA MEJORA COMPETENCIAL'!E105)</f>
        <v/>
      </c>
      <c r="F105" s="145" t="str">
        <f>IF(ISBLANK('ÁREA MEJORA COMPETENCIAL'!F105),"",'ÁREA MEJORA COMPETENCIAL'!F105)</f>
        <v/>
      </c>
      <c r="G105" s="141"/>
      <c r="H105" s="226"/>
      <c r="I105" s="227"/>
      <c r="J105" s="165">
        <f t="shared" si="0"/>
        <v>0</v>
      </c>
      <c r="K105" s="227"/>
      <c r="L105" s="227"/>
      <c r="M105" s="165">
        <f t="shared" si="1"/>
        <v>0</v>
      </c>
      <c r="N105" s="227"/>
      <c r="O105" s="227"/>
      <c r="P105" s="165">
        <f t="shared" si="2"/>
        <v>0</v>
      </c>
      <c r="Q105" s="227"/>
      <c r="R105" s="227"/>
      <c r="S105" s="166">
        <f t="shared" si="3"/>
        <v>0</v>
      </c>
      <c r="T105" s="93"/>
      <c r="U105" s="37" t="str">
        <f>IF(ISBLANK('ÁREA MEJORA COMPETENCIAL'!S105),"",(IF(ISERROR('ÁREA MEJORA COMPETENCIAL'!S105),"",('ÁREA MEJORA COMPETENCIAL'!Y105)*4.44444444)))</f>
        <v/>
      </c>
      <c r="V105" s="34" t="str">
        <f>IF(ISBLANK('ÁREA MEJORA COMPETENCIAL'!S105),"",(ROUND(U105,0)))</f>
        <v/>
      </c>
      <c r="W105" s="38" t="str">
        <f>IF('ÁREA MEJORA COMPETENCIAL'!Y105&lt;=2,"",V105)</f>
        <v/>
      </c>
      <c r="X105" s="223">
        <f t="shared" si="5"/>
        <v>0</v>
      </c>
      <c r="Y105" s="115" t="str">
        <f>IF(ISBLANK('ÁREA MEJORA COMPETENCIAL'!S105),"",IF(W105="","",(X105-W105)))</f>
        <v/>
      </c>
      <c r="Z105" s="122" t="str">
        <f>IF(ISBLANK('ÁREA MEJORA COMPETENCIAL'!S105),"",IF(W105="","VER RESULTADOS",(X105/W105)))</f>
        <v/>
      </c>
      <c r="AA105" s="137"/>
      <c r="AB105" s="24"/>
    </row>
    <row r="106" spans="1:28" s="59" customFormat="1" ht="18.75" customHeight="1" x14ac:dyDescent="0.3">
      <c r="A106" s="273" t="str">
        <f>IF(ISBLANK('ÁREA MEJORA COMPETENCIAL'!A106),"",'ÁREA MEJORA COMPETENCIAL'!A106)</f>
        <v/>
      </c>
      <c r="B106" s="128" t="str">
        <f>IF(ISBLANK('ÁREA MEJORA COMPETENCIAL'!B106),"",'ÁREA MEJORA COMPETENCIAL'!B106)</f>
        <v/>
      </c>
      <c r="C106" s="101" t="str">
        <f>IF(ISBLANK('ÁREA MEJORA COMPETENCIAL'!C106),"",'ÁREA MEJORA COMPETENCIAL'!C106)</f>
        <v/>
      </c>
      <c r="D106" s="100" t="str">
        <f>IF(ISBLANK('ÁREA MEJORA COMPETENCIAL'!D106),"",'ÁREA MEJORA COMPETENCIAL'!D106)</f>
        <v/>
      </c>
      <c r="E106" s="100" t="str">
        <f>IF(ISBLANK('ÁREA MEJORA COMPETENCIAL'!E106),"",'ÁREA MEJORA COMPETENCIAL'!E106)</f>
        <v/>
      </c>
      <c r="F106" s="145" t="str">
        <f>IF(ISBLANK('ÁREA MEJORA COMPETENCIAL'!F106),"",'ÁREA MEJORA COMPETENCIAL'!F106)</f>
        <v/>
      </c>
      <c r="G106" s="141"/>
      <c r="H106" s="224"/>
      <c r="I106" s="227"/>
      <c r="J106" s="165">
        <f t="shared" si="0"/>
        <v>0</v>
      </c>
      <c r="K106" s="227"/>
      <c r="L106" s="227"/>
      <c r="M106" s="165">
        <f t="shared" si="1"/>
        <v>0</v>
      </c>
      <c r="N106" s="227"/>
      <c r="O106" s="227"/>
      <c r="P106" s="165">
        <f t="shared" si="2"/>
        <v>0</v>
      </c>
      <c r="Q106" s="227"/>
      <c r="R106" s="227"/>
      <c r="S106" s="166">
        <f t="shared" si="3"/>
        <v>0</v>
      </c>
      <c r="T106" s="93"/>
      <c r="U106" s="37" t="str">
        <f>IF(ISBLANK('ÁREA MEJORA COMPETENCIAL'!S106),"",(IF(ISERROR('ÁREA MEJORA COMPETENCIAL'!S106),"",('ÁREA MEJORA COMPETENCIAL'!Y106)*4.44444444)))</f>
        <v/>
      </c>
      <c r="V106" s="34" t="str">
        <f>IF(ISBLANK('ÁREA MEJORA COMPETENCIAL'!S106),"",(ROUND(U106,0)))</f>
        <v/>
      </c>
      <c r="W106" s="38" t="str">
        <f>IF('ÁREA MEJORA COMPETENCIAL'!Y106&lt;=2,"",V106)</f>
        <v/>
      </c>
      <c r="X106" s="223">
        <f t="shared" si="5"/>
        <v>0</v>
      </c>
      <c r="Y106" s="115" t="str">
        <f>IF(ISBLANK('ÁREA MEJORA COMPETENCIAL'!S106),"",IF(W106="","",(X106-W106)))</f>
        <v/>
      </c>
      <c r="Z106" s="122" t="str">
        <f>IF(ISBLANK('ÁREA MEJORA COMPETENCIAL'!S106),"",IF(W106="","VER RESULTADOS",(X106/W106)))</f>
        <v/>
      </c>
      <c r="AA106" s="137"/>
      <c r="AB106" s="24"/>
    </row>
    <row r="107" spans="1:28" s="59" customFormat="1" ht="18.75" customHeight="1" x14ac:dyDescent="0.3">
      <c r="A107" s="273" t="str">
        <f>IF(ISBLANK('ÁREA MEJORA COMPETENCIAL'!A107),"",'ÁREA MEJORA COMPETENCIAL'!A107)</f>
        <v/>
      </c>
      <c r="B107" s="128" t="str">
        <f>IF(ISBLANK('ÁREA MEJORA COMPETENCIAL'!B107),"",'ÁREA MEJORA COMPETENCIAL'!B107)</f>
        <v/>
      </c>
      <c r="C107" s="101" t="str">
        <f>IF(ISBLANK('ÁREA MEJORA COMPETENCIAL'!C107),"",'ÁREA MEJORA COMPETENCIAL'!C107)</f>
        <v/>
      </c>
      <c r="D107" s="100" t="str">
        <f>IF(ISBLANK('ÁREA MEJORA COMPETENCIAL'!D107),"",'ÁREA MEJORA COMPETENCIAL'!D107)</f>
        <v/>
      </c>
      <c r="E107" s="100" t="str">
        <f>IF(ISBLANK('ÁREA MEJORA COMPETENCIAL'!E107),"",'ÁREA MEJORA COMPETENCIAL'!E107)</f>
        <v/>
      </c>
      <c r="F107" s="145" t="str">
        <f>IF(ISBLANK('ÁREA MEJORA COMPETENCIAL'!F107),"",'ÁREA MEJORA COMPETENCIAL'!F107)</f>
        <v/>
      </c>
      <c r="G107" s="141"/>
      <c r="H107" s="226"/>
      <c r="I107" s="227"/>
      <c r="J107" s="165">
        <f t="shared" si="0"/>
        <v>0</v>
      </c>
      <c r="K107" s="227"/>
      <c r="L107" s="227"/>
      <c r="M107" s="165">
        <f t="shared" si="1"/>
        <v>0</v>
      </c>
      <c r="N107" s="227"/>
      <c r="O107" s="227"/>
      <c r="P107" s="165">
        <f t="shared" si="2"/>
        <v>0</v>
      </c>
      <c r="Q107" s="227"/>
      <c r="R107" s="227"/>
      <c r="S107" s="166">
        <f t="shared" si="3"/>
        <v>0</v>
      </c>
      <c r="T107" s="93"/>
      <c r="U107" s="37" t="str">
        <f>IF(ISBLANK('ÁREA MEJORA COMPETENCIAL'!S107),"",(IF(ISERROR('ÁREA MEJORA COMPETENCIAL'!S107),"",('ÁREA MEJORA COMPETENCIAL'!Y107)*4.44444444)))</f>
        <v/>
      </c>
      <c r="V107" s="34" t="str">
        <f>IF(ISBLANK('ÁREA MEJORA COMPETENCIAL'!S107),"",(ROUND(U107,0)))</f>
        <v/>
      </c>
      <c r="W107" s="38" t="str">
        <f>IF('ÁREA MEJORA COMPETENCIAL'!Y107&lt;=2,"",V107)</f>
        <v/>
      </c>
      <c r="X107" s="223">
        <f t="shared" si="5"/>
        <v>0</v>
      </c>
      <c r="Y107" s="115" t="str">
        <f>IF(ISBLANK('ÁREA MEJORA COMPETENCIAL'!S107),"",IF(W107="","",(X107-W107)))</f>
        <v/>
      </c>
      <c r="Z107" s="122" t="str">
        <f>IF(ISBLANK('ÁREA MEJORA COMPETENCIAL'!S107),"",IF(W107="","VER RESULTADOS",(X107/W107)))</f>
        <v/>
      </c>
      <c r="AA107" s="137"/>
      <c r="AB107" s="24"/>
    </row>
    <row r="108" spans="1:28" s="59" customFormat="1" ht="18.75" customHeight="1" x14ac:dyDescent="0.3">
      <c r="A108" s="273" t="str">
        <f>IF(ISBLANK('ÁREA MEJORA COMPETENCIAL'!A108),"",'ÁREA MEJORA COMPETENCIAL'!A108)</f>
        <v/>
      </c>
      <c r="B108" s="128" t="str">
        <f>IF(ISBLANK('ÁREA MEJORA COMPETENCIAL'!B108),"",'ÁREA MEJORA COMPETENCIAL'!B108)</f>
        <v/>
      </c>
      <c r="C108" s="101" t="str">
        <f>IF(ISBLANK('ÁREA MEJORA COMPETENCIAL'!C108),"",'ÁREA MEJORA COMPETENCIAL'!C108)</f>
        <v/>
      </c>
      <c r="D108" s="100" t="str">
        <f>IF(ISBLANK('ÁREA MEJORA COMPETENCIAL'!D108),"",'ÁREA MEJORA COMPETENCIAL'!D108)</f>
        <v/>
      </c>
      <c r="E108" s="100" t="str">
        <f>IF(ISBLANK('ÁREA MEJORA COMPETENCIAL'!E108),"",'ÁREA MEJORA COMPETENCIAL'!E108)</f>
        <v/>
      </c>
      <c r="F108" s="145" t="str">
        <f>IF(ISBLANK('ÁREA MEJORA COMPETENCIAL'!F108),"",'ÁREA MEJORA COMPETENCIAL'!F108)</f>
        <v/>
      </c>
      <c r="G108" s="141"/>
      <c r="H108" s="224"/>
      <c r="I108" s="227"/>
      <c r="J108" s="165">
        <f t="shared" si="0"/>
        <v>0</v>
      </c>
      <c r="K108" s="227"/>
      <c r="L108" s="227"/>
      <c r="M108" s="165">
        <f t="shared" si="1"/>
        <v>0</v>
      </c>
      <c r="N108" s="227"/>
      <c r="O108" s="227"/>
      <c r="P108" s="165">
        <f t="shared" si="2"/>
        <v>0</v>
      </c>
      <c r="Q108" s="227"/>
      <c r="R108" s="227"/>
      <c r="S108" s="166">
        <f t="shared" si="3"/>
        <v>0</v>
      </c>
      <c r="T108" s="93"/>
      <c r="U108" s="37" t="str">
        <f>IF(ISBLANK('ÁREA MEJORA COMPETENCIAL'!S108),"",(IF(ISERROR('ÁREA MEJORA COMPETENCIAL'!S108),"",('ÁREA MEJORA COMPETENCIAL'!Y108)*4.44444444)))</f>
        <v/>
      </c>
      <c r="V108" s="34" t="str">
        <f>IF(ISBLANK('ÁREA MEJORA COMPETENCIAL'!S108),"",(ROUND(U108,0)))</f>
        <v/>
      </c>
      <c r="W108" s="38" t="str">
        <f>IF('ÁREA MEJORA COMPETENCIAL'!Y108&lt;=2,"",V108)</f>
        <v/>
      </c>
      <c r="X108" s="223">
        <f t="shared" si="5"/>
        <v>0</v>
      </c>
      <c r="Y108" s="115" t="str">
        <f>IF(ISBLANK('ÁREA MEJORA COMPETENCIAL'!S108),"",IF(W108="","",(X108-W108)))</f>
        <v/>
      </c>
      <c r="Z108" s="122" t="str">
        <f>IF(ISBLANK('ÁREA MEJORA COMPETENCIAL'!S108),"",IF(W108="","VER RESULTADOS",(X108/W108)))</f>
        <v/>
      </c>
      <c r="AA108" s="137"/>
      <c r="AB108" s="24"/>
    </row>
    <row r="109" spans="1:28" s="59" customFormat="1" ht="18.75" customHeight="1" x14ac:dyDescent="0.3">
      <c r="A109" s="273" t="str">
        <f>IF(ISBLANK('ÁREA MEJORA COMPETENCIAL'!A109),"",'ÁREA MEJORA COMPETENCIAL'!A109)</f>
        <v/>
      </c>
      <c r="B109" s="128" t="str">
        <f>IF(ISBLANK('ÁREA MEJORA COMPETENCIAL'!B109),"",'ÁREA MEJORA COMPETENCIAL'!B109)</f>
        <v/>
      </c>
      <c r="C109" s="101" t="str">
        <f>IF(ISBLANK('ÁREA MEJORA COMPETENCIAL'!C109),"",'ÁREA MEJORA COMPETENCIAL'!C109)</f>
        <v/>
      </c>
      <c r="D109" s="100" t="str">
        <f>IF(ISBLANK('ÁREA MEJORA COMPETENCIAL'!D109),"",'ÁREA MEJORA COMPETENCIAL'!D109)</f>
        <v/>
      </c>
      <c r="E109" s="100" t="str">
        <f>IF(ISBLANK('ÁREA MEJORA COMPETENCIAL'!E109),"",'ÁREA MEJORA COMPETENCIAL'!E109)</f>
        <v/>
      </c>
      <c r="F109" s="145" t="str">
        <f>IF(ISBLANK('ÁREA MEJORA COMPETENCIAL'!F109),"",'ÁREA MEJORA COMPETENCIAL'!F109)</f>
        <v/>
      </c>
      <c r="G109" s="141"/>
      <c r="H109" s="226"/>
      <c r="I109" s="227"/>
      <c r="J109" s="165">
        <f t="shared" si="0"/>
        <v>0</v>
      </c>
      <c r="K109" s="227"/>
      <c r="L109" s="227"/>
      <c r="M109" s="165">
        <f t="shared" si="1"/>
        <v>0</v>
      </c>
      <c r="N109" s="227"/>
      <c r="O109" s="227"/>
      <c r="P109" s="165">
        <f t="shared" si="2"/>
        <v>0</v>
      </c>
      <c r="Q109" s="227"/>
      <c r="R109" s="227"/>
      <c r="S109" s="166">
        <f t="shared" si="3"/>
        <v>0</v>
      </c>
      <c r="T109" s="93"/>
      <c r="U109" s="37" t="str">
        <f>IF(ISBLANK('ÁREA MEJORA COMPETENCIAL'!S109),"",(IF(ISERROR('ÁREA MEJORA COMPETENCIAL'!S109),"",('ÁREA MEJORA COMPETENCIAL'!Y109)*4.44444444)))</f>
        <v/>
      </c>
      <c r="V109" s="34" t="str">
        <f>IF(ISBLANK('ÁREA MEJORA COMPETENCIAL'!S109),"",(ROUND(U109,0)))</f>
        <v/>
      </c>
      <c r="W109" s="38" t="str">
        <f>IF('ÁREA MEJORA COMPETENCIAL'!Y109&lt;=2,"",V109)</f>
        <v/>
      </c>
      <c r="X109" s="223">
        <f t="shared" si="5"/>
        <v>0</v>
      </c>
      <c r="Y109" s="115" t="str">
        <f>IF(ISBLANK('ÁREA MEJORA COMPETENCIAL'!S109),"",IF(W109="","",(X109-W109)))</f>
        <v/>
      </c>
      <c r="Z109" s="122" t="str">
        <f>IF(ISBLANK('ÁREA MEJORA COMPETENCIAL'!S109),"",IF(W109="","VER RESULTADOS",(X109/W109)))</f>
        <v/>
      </c>
      <c r="AA109" s="137"/>
      <c r="AB109" s="24"/>
    </row>
    <row r="110" spans="1:28" s="59" customFormat="1" ht="18.75" customHeight="1" x14ac:dyDescent="0.3">
      <c r="A110" s="273" t="str">
        <f>IF(ISBLANK('ÁREA MEJORA COMPETENCIAL'!A110),"",'ÁREA MEJORA COMPETENCIAL'!A110)</f>
        <v/>
      </c>
      <c r="B110" s="128" t="str">
        <f>IF(ISBLANK('ÁREA MEJORA COMPETENCIAL'!B110),"",'ÁREA MEJORA COMPETENCIAL'!B110)</f>
        <v/>
      </c>
      <c r="C110" s="101" t="str">
        <f>IF(ISBLANK('ÁREA MEJORA COMPETENCIAL'!C110),"",'ÁREA MEJORA COMPETENCIAL'!C110)</f>
        <v/>
      </c>
      <c r="D110" s="100" t="str">
        <f>IF(ISBLANK('ÁREA MEJORA COMPETENCIAL'!D110),"",'ÁREA MEJORA COMPETENCIAL'!D110)</f>
        <v/>
      </c>
      <c r="E110" s="100" t="str">
        <f>IF(ISBLANK('ÁREA MEJORA COMPETENCIAL'!E110),"",'ÁREA MEJORA COMPETENCIAL'!E110)</f>
        <v/>
      </c>
      <c r="F110" s="145" t="str">
        <f>IF(ISBLANK('ÁREA MEJORA COMPETENCIAL'!F110),"",'ÁREA MEJORA COMPETENCIAL'!F110)</f>
        <v/>
      </c>
      <c r="G110" s="141"/>
      <c r="H110" s="224"/>
      <c r="I110" s="227"/>
      <c r="J110" s="165">
        <f t="shared" si="0"/>
        <v>0</v>
      </c>
      <c r="K110" s="227"/>
      <c r="L110" s="227"/>
      <c r="M110" s="165">
        <f t="shared" si="1"/>
        <v>0</v>
      </c>
      <c r="N110" s="227"/>
      <c r="O110" s="227"/>
      <c r="P110" s="165">
        <f t="shared" si="2"/>
        <v>0</v>
      </c>
      <c r="Q110" s="227"/>
      <c r="R110" s="227"/>
      <c r="S110" s="166">
        <f t="shared" si="3"/>
        <v>0</v>
      </c>
      <c r="T110" s="93"/>
      <c r="U110" s="37" t="str">
        <f>IF(ISBLANK('ÁREA MEJORA COMPETENCIAL'!S110),"",(IF(ISERROR('ÁREA MEJORA COMPETENCIAL'!S110),"",('ÁREA MEJORA COMPETENCIAL'!Y110)*4.44444444)))</f>
        <v/>
      </c>
      <c r="V110" s="34" t="str">
        <f>IF(ISBLANK('ÁREA MEJORA COMPETENCIAL'!S110),"",(ROUND(U110,0)))</f>
        <v/>
      </c>
      <c r="W110" s="38" t="str">
        <f>IF('ÁREA MEJORA COMPETENCIAL'!Y110&lt;=2,"",V110)</f>
        <v/>
      </c>
      <c r="X110" s="223">
        <f t="shared" si="5"/>
        <v>0</v>
      </c>
      <c r="Y110" s="115" t="str">
        <f>IF(ISBLANK('ÁREA MEJORA COMPETENCIAL'!S110),"",IF(W110="","",(X110-W110)))</f>
        <v/>
      </c>
      <c r="Z110" s="122" t="str">
        <f>IF(ISBLANK('ÁREA MEJORA COMPETENCIAL'!S110),"",IF(W110="","VER RESULTADOS",(X110/W110)))</f>
        <v/>
      </c>
      <c r="AA110" s="137"/>
      <c r="AB110" s="24"/>
    </row>
    <row r="111" spans="1:28" s="59" customFormat="1" ht="18.75" customHeight="1" x14ac:dyDescent="0.3">
      <c r="A111" s="273" t="str">
        <f>IF(ISBLANK('ÁREA MEJORA COMPETENCIAL'!A111),"",'ÁREA MEJORA COMPETENCIAL'!A111)</f>
        <v/>
      </c>
      <c r="B111" s="128" t="str">
        <f>IF(ISBLANK('ÁREA MEJORA COMPETENCIAL'!B111),"",'ÁREA MEJORA COMPETENCIAL'!B111)</f>
        <v/>
      </c>
      <c r="C111" s="101" t="str">
        <f>IF(ISBLANK('ÁREA MEJORA COMPETENCIAL'!C111),"",'ÁREA MEJORA COMPETENCIAL'!C111)</f>
        <v/>
      </c>
      <c r="D111" s="100" t="str">
        <f>IF(ISBLANK('ÁREA MEJORA COMPETENCIAL'!D111),"",'ÁREA MEJORA COMPETENCIAL'!D111)</f>
        <v/>
      </c>
      <c r="E111" s="100" t="str">
        <f>IF(ISBLANK('ÁREA MEJORA COMPETENCIAL'!E111),"",'ÁREA MEJORA COMPETENCIAL'!E111)</f>
        <v/>
      </c>
      <c r="F111" s="145" t="str">
        <f>IF(ISBLANK('ÁREA MEJORA COMPETENCIAL'!F111),"",'ÁREA MEJORA COMPETENCIAL'!F111)</f>
        <v/>
      </c>
      <c r="G111" s="141"/>
      <c r="H111" s="226"/>
      <c r="I111" s="227"/>
      <c r="J111" s="165">
        <f t="shared" si="0"/>
        <v>0</v>
      </c>
      <c r="K111" s="227"/>
      <c r="L111" s="227"/>
      <c r="M111" s="165">
        <f t="shared" si="1"/>
        <v>0</v>
      </c>
      <c r="N111" s="227"/>
      <c r="O111" s="227"/>
      <c r="P111" s="165">
        <f t="shared" si="2"/>
        <v>0</v>
      </c>
      <c r="Q111" s="227"/>
      <c r="R111" s="227"/>
      <c r="S111" s="166">
        <f t="shared" si="3"/>
        <v>0</v>
      </c>
      <c r="T111" s="93"/>
      <c r="U111" s="37" t="str">
        <f>IF(ISBLANK('ÁREA MEJORA COMPETENCIAL'!S111),"",(IF(ISERROR('ÁREA MEJORA COMPETENCIAL'!S111),"",('ÁREA MEJORA COMPETENCIAL'!Y111)*4.44444444)))</f>
        <v/>
      </c>
      <c r="V111" s="34" t="str">
        <f>IF(ISBLANK('ÁREA MEJORA COMPETENCIAL'!S111),"",(ROUND(U111,0)))</f>
        <v/>
      </c>
      <c r="W111" s="38" t="str">
        <f>IF('ÁREA MEJORA COMPETENCIAL'!Y111&lt;=2,"",V111)</f>
        <v/>
      </c>
      <c r="X111" s="223">
        <f t="shared" si="5"/>
        <v>0</v>
      </c>
      <c r="Y111" s="115" t="str">
        <f>IF(ISBLANK('ÁREA MEJORA COMPETENCIAL'!S111),"",IF(W111="","",(X111-W111)))</f>
        <v/>
      </c>
      <c r="Z111" s="122" t="str">
        <f>IF(ISBLANK('ÁREA MEJORA COMPETENCIAL'!S111),"",IF(W111="","VER RESULTADOS",(X111/W111)))</f>
        <v/>
      </c>
      <c r="AA111" s="137"/>
      <c r="AB111" s="24"/>
    </row>
    <row r="112" spans="1:28" s="59" customFormat="1" ht="18.75" customHeight="1" x14ac:dyDescent="0.3">
      <c r="A112" s="273" t="str">
        <f>IF(ISBLANK('ÁREA MEJORA COMPETENCIAL'!A112),"",'ÁREA MEJORA COMPETENCIAL'!A112)</f>
        <v/>
      </c>
      <c r="B112" s="128" t="str">
        <f>IF(ISBLANK('ÁREA MEJORA COMPETENCIAL'!B112),"",'ÁREA MEJORA COMPETENCIAL'!B112)</f>
        <v/>
      </c>
      <c r="C112" s="101" t="str">
        <f>IF(ISBLANK('ÁREA MEJORA COMPETENCIAL'!C112),"",'ÁREA MEJORA COMPETENCIAL'!C112)</f>
        <v/>
      </c>
      <c r="D112" s="100" t="str">
        <f>IF(ISBLANK('ÁREA MEJORA COMPETENCIAL'!D112),"",'ÁREA MEJORA COMPETENCIAL'!D112)</f>
        <v/>
      </c>
      <c r="E112" s="100" t="str">
        <f>IF(ISBLANK('ÁREA MEJORA COMPETENCIAL'!E112),"",'ÁREA MEJORA COMPETENCIAL'!E112)</f>
        <v/>
      </c>
      <c r="F112" s="145" t="str">
        <f>IF(ISBLANK('ÁREA MEJORA COMPETENCIAL'!F112),"",'ÁREA MEJORA COMPETENCIAL'!F112)</f>
        <v/>
      </c>
      <c r="G112" s="141"/>
      <c r="H112" s="224"/>
      <c r="I112" s="227"/>
      <c r="J112" s="165">
        <f t="shared" si="0"/>
        <v>0</v>
      </c>
      <c r="K112" s="227"/>
      <c r="L112" s="227"/>
      <c r="M112" s="165">
        <f t="shared" si="1"/>
        <v>0</v>
      </c>
      <c r="N112" s="227"/>
      <c r="O112" s="227"/>
      <c r="P112" s="165">
        <f t="shared" si="2"/>
        <v>0</v>
      </c>
      <c r="Q112" s="227"/>
      <c r="R112" s="227"/>
      <c r="S112" s="166">
        <f t="shared" si="3"/>
        <v>0</v>
      </c>
      <c r="T112" s="93"/>
      <c r="U112" s="37" t="str">
        <f>IF(ISBLANK('ÁREA MEJORA COMPETENCIAL'!S112),"",(IF(ISERROR('ÁREA MEJORA COMPETENCIAL'!S112),"",('ÁREA MEJORA COMPETENCIAL'!Y112)*4.44444444)))</f>
        <v/>
      </c>
      <c r="V112" s="34" t="str">
        <f>IF(ISBLANK('ÁREA MEJORA COMPETENCIAL'!S112),"",(ROUND(U112,0)))</f>
        <v/>
      </c>
      <c r="W112" s="38" t="str">
        <f>IF('ÁREA MEJORA COMPETENCIAL'!Y112&lt;=2,"",V112)</f>
        <v/>
      </c>
      <c r="X112" s="223">
        <f t="shared" si="5"/>
        <v>0</v>
      </c>
      <c r="Y112" s="115" t="str">
        <f>IF(ISBLANK('ÁREA MEJORA COMPETENCIAL'!S112),"",IF(W112="","",(X112-W112)))</f>
        <v/>
      </c>
      <c r="Z112" s="122" t="str">
        <f>IF(ISBLANK('ÁREA MEJORA COMPETENCIAL'!S112),"",IF(W112="","VER RESULTADOS",(X112/W112)))</f>
        <v/>
      </c>
      <c r="AA112" s="137"/>
      <c r="AB112" s="24"/>
    </row>
    <row r="113" spans="1:28" s="59" customFormat="1" ht="18.75" customHeight="1" x14ac:dyDescent="0.3">
      <c r="A113" s="273" t="str">
        <f>IF(ISBLANK('ÁREA MEJORA COMPETENCIAL'!A113),"",'ÁREA MEJORA COMPETENCIAL'!A113)</f>
        <v/>
      </c>
      <c r="B113" s="128" t="str">
        <f>IF(ISBLANK('ÁREA MEJORA COMPETENCIAL'!B113),"",'ÁREA MEJORA COMPETENCIAL'!B113)</f>
        <v/>
      </c>
      <c r="C113" s="101" t="str">
        <f>IF(ISBLANK('ÁREA MEJORA COMPETENCIAL'!C113),"",'ÁREA MEJORA COMPETENCIAL'!C113)</f>
        <v/>
      </c>
      <c r="D113" s="100" t="str">
        <f>IF(ISBLANK('ÁREA MEJORA COMPETENCIAL'!D113),"",'ÁREA MEJORA COMPETENCIAL'!D113)</f>
        <v/>
      </c>
      <c r="E113" s="100" t="str">
        <f>IF(ISBLANK('ÁREA MEJORA COMPETENCIAL'!E113),"",'ÁREA MEJORA COMPETENCIAL'!E113)</f>
        <v/>
      </c>
      <c r="F113" s="145" t="str">
        <f>IF(ISBLANK('ÁREA MEJORA COMPETENCIAL'!F113),"",'ÁREA MEJORA COMPETENCIAL'!F113)</f>
        <v/>
      </c>
      <c r="G113" s="141"/>
      <c r="H113" s="226"/>
      <c r="I113" s="227"/>
      <c r="J113" s="165">
        <f t="shared" si="0"/>
        <v>0</v>
      </c>
      <c r="K113" s="227"/>
      <c r="L113" s="227"/>
      <c r="M113" s="165">
        <f t="shared" si="1"/>
        <v>0</v>
      </c>
      <c r="N113" s="227"/>
      <c r="O113" s="227"/>
      <c r="P113" s="165">
        <f t="shared" si="2"/>
        <v>0</v>
      </c>
      <c r="Q113" s="227"/>
      <c r="R113" s="227"/>
      <c r="S113" s="166">
        <f t="shared" si="3"/>
        <v>0</v>
      </c>
      <c r="T113" s="93"/>
      <c r="U113" s="37" t="str">
        <f>IF(ISBLANK('ÁREA MEJORA COMPETENCIAL'!S113),"",(IF(ISERROR('ÁREA MEJORA COMPETENCIAL'!S113),"",('ÁREA MEJORA COMPETENCIAL'!Y113)*4.44444444)))</f>
        <v/>
      </c>
      <c r="V113" s="34" t="str">
        <f>IF(ISBLANK('ÁREA MEJORA COMPETENCIAL'!S113),"",(ROUND(U113,0)))</f>
        <v/>
      </c>
      <c r="W113" s="38" t="str">
        <f>IF('ÁREA MEJORA COMPETENCIAL'!Y113&lt;=2,"",V113)</f>
        <v/>
      </c>
      <c r="X113" s="223">
        <f t="shared" si="5"/>
        <v>0</v>
      </c>
      <c r="Y113" s="115" t="str">
        <f>IF(ISBLANK('ÁREA MEJORA COMPETENCIAL'!S113),"",IF(W113="","",(X113-W113)))</f>
        <v/>
      </c>
      <c r="Z113" s="122" t="str">
        <f>IF(ISBLANK('ÁREA MEJORA COMPETENCIAL'!S113),"",IF(W113="","VER RESULTADOS",(X113/W113)))</f>
        <v/>
      </c>
      <c r="AA113" s="137"/>
      <c r="AB113" s="24"/>
    </row>
    <row r="114" spans="1:28" s="59" customFormat="1" ht="18.75" customHeight="1" x14ac:dyDescent="0.3">
      <c r="A114" s="273" t="str">
        <f>IF(ISBLANK('ÁREA MEJORA COMPETENCIAL'!A114),"",'ÁREA MEJORA COMPETENCIAL'!A114)</f>
        <v/>
      </c>
      <c r="B114" s="128" t="str">
        <f>IF(ISBLANK('ÁREA MEJORA COMPETENCIAL'!B114),"",'ÁREA MEJORA COMPETENCIAL'!B114)</f>
        <v/>
      </c>
      <c r="C114" s="101" t="str">
        <f>IF(ISBLANK('ÁREA MEJORA COMPETENCIAL'!C114),"",'ÁREA MEJORA COMPETENCIAL'!C114)</f>
        <v/>
      </c>
      <c r="D114" s="100" t="str">
        <f>IF(ISBLANK('ÁREA MEJORA COMPETENCIAL'!D114),"",'ÁREA MEJORA COMPETENCIAL'!D114)</f>
        <v/>
      </c>
      <c r="E114" s="100" t="str">
        <f>IF(ISBLANK('ÁREA MEJORA COMPETENCIAL'!E114),"",'ÁREA MEJORA COMPETENCIAL'!E114)</f>
        <v/>
      </c>
      <c r="F114" s="145" t="str">
        <f>IF(ISBLANK('ÁREA MEJORA COMPETENCIAL'!F114),"",'ÁREA MEJORA COMPETENCIAL'!F114)</f>
        <v/>
      </c>
      <c r="G114" s="141"/>
      <c r="H114" s="224"/>
      <c r="I114" s="227"/>
      <c r="J114" s="165">
        <f t="shared" si="0"/>
        <v>0</v>
      </c>
      <c r="K114" s="227"/>
      <c r="L114" s="227"/>
      <c r="M114" s="165">
        <f t="shared" si="1"/>
        <v>0</v>
      </c>
      <c r="N114" s="227"/>
      <c r="O114" s="227"/>
      <c r="P114" s="165">
        <f t="shared" si="2"/>
        <v>0</v>
      </c>
      <c r="Q114" s="227"/>
      <c r="R114" s="227"/>
      <c r="S114" s="166">
        <f t="shared" si="3"/>
        <v>0</v>
      </c>
      <c r="T114" s="93"/>
      <c r="U114" s="37" t="str">
        <f>IF(ISBLANK('ÁREA MEJORA COMPETENCIAL'!S114),"",(IF(ISERROR('ÁREA MEJORA COMPETENCIAL'!S114),"",('ÁREA MEJORA COMPETENCIAL'!Y114)*4.44444444)))</f>
        <v/>
      </c>
      <c r="V114" s="34" t="str">
        <f>IF(ISBLANK('ÁREA MEJORA COMPETENCIAL'!S114),"",(ROUND(U114,0)))</f>
        <v/>
      </c>
      <c r="W114" s="38" t="str">
        <f>IF('ÁREA MEJORA COMPETENCIAL'!Y114&lt;=2,"",V114)</f>
        <v/>
      </c>
      <c r="X114" s="223">
        <f t="shared" si="5"/>
        <v>0</v>
      </c>
      <c r="Y114" s="115" t="str">
        <f>IF(ISBLANK('ÁREA MEJORA COMPETENCIAL'!S114),"",IF(W114="","",(X114-W114)))</f>
        <v/>
      </c>
      <c r="Z114" s="122" t="str">
        <f>IF(ISBLANK('ÁREA MEJORA COMPETENCIAL'!S114),"",IF(W114="","VER RESULTADOS",(X114/W114)))</f>
        <v/>
      </c>
      <c r="AA114" s="137"/>
      <c r="AB114" s="24"/>
    </row>
    <row r="115" spans="1:28" s="59" customFormat="1" ht="18.75" customHeight="1" x14ac:dyDescent="0.3">
      <c r="A115" s="273" t="str">
        <f>IF(ISBLANK('ÁREA MEJORA COMPETENCIAL'!A115),"",'ÁREA MEJORA COMPETENCIAL'!A115)</f>
        <v/>
      </c>
      <c r="B115" s="128" t="str">
        <f>IF(ISBLANK('ÁREA MEJORA COMPETENCIAL'!B115),"",'ÁREA MEJORA COMPETENCIAL'!B115)</f>
        <v/>
      </c>
      <c r="C115" s="101" t="str">
        <f>IF(ISBLANK('ÁREA MEJORA COMPETENCIAL'!C115),"",'ÁREA MEJORA COMPETENCIAL'!C115)</f>
        <v/>
      </c>
      <c r="D115" s="100" t="str">
        <f>IF(ISBLANK('ÁREA MEJORA COMPETENCIAL'!D115),"",'ÁREA MEJORA COMPETENCIAL'!D115)</f>
        <v/>
      </c>
      <c r="E115" s="100" t="str">
        <f>IF(ISBLANK('ÁREA MEJORA COMPETENCIAL'!E115),"",'ÁREA MEJORA COMPETENCIAL'!E115)</f>
        <v/>
      </c>
      <c r="F115" s="145" t="str">
        <f>IF(ISBLANK('ÁREA MEJORA COMPETENCIAL'!F115),"",'ÁREA MEJORA COMPETENCIAL'!F115)</f>
        <v/>
      </c>
      <c r="G115" s="141"/>
      <c r="H115" s="226"/>
      <c r="I115" s="227"/>
      <c r="J115" s="165">
        <f t="shared" si="0"/>
        <v>0</v>
      </c>
      <c r="K115" s="227"/>
      <c r="L115" s="227"/>
      <c r="M115" s="165">
        <f t="shared" si="1"/>
        <v>0</v>
      </c>
      <c r="N115" s="227"/>
      <c r="O115" s="227"/>
      <c r="P115" s="165">
        <f t="shared" si="2"/>
        <v>0</v>
      </c>
      <c r="Q115" s="227"/>
      <c r="R115" s="227"/>
      <c r="S115" s="166">
        <f t="shared" si="3"/>
        <v>0</v>
      </c>
      <c r="T115" s="93"/>
      <c r="U115" s="37" t="str">
        <f>IF(ISBLANK('ÁREA MEJORA COMPETENCIAL'!S115),"",(IF(ISERROR('ÁREA MEJORA COMPETENCIAL'!S115),"",('ÁREA MEJORA COMPETENCIAL'!Y115)*4.44444444)))</f>
        <v/>
      </c>
      <c r="V115" s="34" t="str">
        <f>IF(ISBLANK('ÁREA MEJORA COMPETENCIAL'!S115),"",(ROUND(U115,0)))</f>
        <v/>
      </c>
      <c r="W115" s="38" t="str">
        <f>IF('ÁREA MEJORA COMPETENCIAL'!Y115&lt;=2,"",V115)</f>
        <v/>
      </c>
      <c r="X115" s="223">
        <f t="shared" si="5"/>
        <v>0</v>
      </c>
      <c r="Y115" s="115" t="str">
        <f>IF(ISBLANK('ÁREA MEJORA COMPETENCIAL'!S115),"",IF(W115="","",(X115-W115)))</f>
        <v/>
      </c>
      <c r="Z115" s="122" t="str">
        <f>IF(ISBLANK('ÁREA MEJORA COMPETENCIAL'!S115),"",IF(W115="","VER RESULTADOS",(X115/W115)))</f>
        <v/>
      </c>
      <c r="AA115" s="137"/>
      <c r="AB115" s="24"/>
    </row>
    <row r="116" spans="1:28" s="59" customFormat="1" ht="18.75" customHeight="1" x14ac:dyDescent="0.3">
      <c r="A116" s="273" t="str">
        <f>IF(ISBLANK('ÁREA MEJORA COMPETENCIAL'!A116),"",'ÁREA MEJORA COMPETENCIAL'!A116)</f>
        <v/>
      </c>
      <c r="B116" s="128" t="str">
        <f>IF(ISBLANK('ÁREA MEJORA COMPETENCIAL'!B116),"",'ÁREA MEJORA COMPETENCIAL'!B116)</f>
        <v/>
      </c>
      <c r="C116" s="101" t="str">
        <f>IF(ISBLANK('ÁREA MEJORA COMPETENCIAL'!C116),"",'ÁREA MEJORA COMPETENCIAL'!C116)</f>
        <v/>
      </c>
      <c r="D116" s="100" t="str">
        <f>IF(ISBLANK('ÁREA MEJORA COMPETENCIAL'!D116),"",'ÁREA MEJORA COMPETENCIAL'!D116)</f>
        <v/>
      </c>
      <c r="E116" s="100" t="str">
        <f>IF(ISBLANK('ÁREA MEJORA COMPETENCIAL'!E116),"",'ÁREA MEJORA COMPETENCIAL'!E116)</f>
        <v/>
      </c>
      <c r="F116" s="145" t="str">
        <f>IF(ISBLANK('ÁREA MEJORA COMPETENCIAL'!F116),"",'ÁREA MEJORA COMPETENCIAL'!F116)</f>
        <v/>
      </c>
      <c r="G116" s="141"/>
      <c r="H116" s="224"/>
      <c r="I116" s="227"/>
      <c r="J116" s="165">
        <f t="shared" si="0"/>
        <v>0</v>
      </c>
      <c r="K116" s="227"/>
      <c r="L116" s="227"/>
      <c r="M116" s="165">
        <f t="shared" si="1"/>
        <v>0</v>
      </c>
      <c r="N116" s="227"/>
      <c r="O116" s="227"/>
      <c r="P116" s="165">
        <f t="shared" si="2"/>
        <v>0</v>
      </c>
      <c r="Q116" s="227"/>
      <c r="R116" s="227"/>
      <c r="S116" s="166">
        <f t="shared" si="3"/>
        <v>0</v>
      </c>
      <c r="T116" s="93"/>
      <c r="U116" s="37" t="str">
        <f>IF(ISBLANK('ÁREA MEJORA COMPETENCIAL'!S116),"",(IF(ISERROR('ÁREA MEJORA COMPETENCIAL'!S116),"",('ÁREA MEJORA COMPETENCIAL'!Y116)*4.44444444)))</f>
        <v/>
      </c>
      <c r="V116" s="34" t="str">
        <f>IF(ISBLANK('ÁREA MEJORA COMPETENCIAL'!S116),"",(ROUND(U116,0)))</f>
        <v/>
      </c>
      <c r="W116" s="38" t="str">
        <f>IF('ÁREA MEJORA COMPETENCIAL'!Y116&lt;=2,"",V116)</f>
        <v/>
      </c>
      <c r="X116" s="223">
        <f t="shared" si="5"/>
        <v>0</v>
      </c>
      <c r="Y116" s="115" t="str">
        <f>IF(ISBLANK('ÁREA MEJORA COMPETENCIAL'!S116),"",IF(W116="","",(X116-W116)))</f>
        <v/>
      </c>
      <c r="Z116" s="122" t="str">
        <f>IF(ISBLANK('ÁREA MEJORA COMPETENCIAL'!S116),"",IF(W116="","VER RESULTADOS",(X116/W116)))</f>
        <v/>
      </c>
      <c r="AA116" s="137"/>
      <c r="AB116" s="24"/>
    </row>
    <row r="117" spans="1:28" s="59" customFormat="1" ht="18.75" customHeight="1" x14ac:dyDescent="0.3">
      <c r="A117" s="273" t="str">
        <f>IF(ISBLANK('ÁREA MEJORA COMPETENCIAL'!A117),"",'ÁREA MEJORA COMPETENCIAL'!A117)</f>
        <v/>
      </c>
      <c r="B117" s="128" t="str">
        <f>IF(ISBLANK('ÁREA MEJORA COMPETENCIAL'!B117),"",'ÁREA MEJORA COMPETENCIAL'!B117)</f>
        <v/>
      </c>
      <c r="C117" s="101" t="str">
        <f>IF(ISBLANK('ÁREA MEJORA COMPETENCIAL'!C117),"",'ÁREA MEJORA COMPETENCIAL'!C117)</f>
        <v/>
      </c>
      <c r="D117" s="100" t="str">
        <f>IF(ISBLANK('ÁREA MEJORA COMPETENCIAL'!D117),"",'ÁREA MEJORA COMPETENCIAL'!D117)</f>
        <v/>
      </c>
      <c r="E117" s="100" t="str">
        <f>IF(ISBLANK('ÁREA MEJORA COMPETENCIAL'!E117),"",'ÁREA MEJORA COMPETENCIAL'!E117)</f>
        <v/>
      </c>
      <c r="F117" s="145" t="str">
        <f>IF(ISBLANK('ÁREA MEJORA COMPETENCIAL'!F117),"",'ÁREA MEJORA COMPETENCIAL'!F117)</f>
        <v/>
      </c>
      <c r="G117" s="141"/>
      <c r="H117" s="226"/>
      <c r="I117" s="227"/>
      <c r="J117" s="165">
        <f t="shared" si="0"/>
        <v>0</v>
      </c>
      <c r="K117" s="227"/>
      <c r="L117" s="227"/>
      <c r="M117" s="165">
        <f t="shared" si="1"/>
        <v>0</v>
      </c>
      <c r="N117" s="227"/>
      <c r="O117" s="227"/>
      <c r="P117" s="165">
        <f t="shared" si="2"/>
        <v>0</v>
      </c>
      <c r="Q117" s="227"/>
      <c r="R117" s="227"/>
      <c r="S117" s="166">
        <f t="shared" si="3"/>
        <v>0</v>
      </c>
      <c r="T117" s="93"/>
      <c r="U117" s="37" t="str">
        <f>IF(ISBLANK('ÁREA MEJORA COMPETENCIAL'!S117),"",(IF(ISERROR('ÁREA MEJORA COMPETENCIAL'!S117),"",('ÁREA MEJORA COMPETENCIAL'!Y117)*4.44444444)))</f>
        <v/>
      </c>
      <c r="V117" s="34" t="str">
        <f>IF(ISBLANK('ÁREA MEJORA COMPETENCIAL'!S117),"",(ROUND(U117,0)))</f>
        <v/>
      </c>
      <c r="W117" s="38" t="str">
        <f>IF('ÁREA MEJORA COMPETENCIAL'!Y117&lt;=2,"",V117)</f>
        <v/>
      </c>
      <c r="X117" s="223">
        <f t="shared" si="5"/>
        <v>0</v>
      </c>
      <c r="Y117" s="115" t="str">
        <f>IF(ISBLANK('ÁREA MEJORA COMPETENCIAL'!S117),"",IF(W117="","",(X117-W117)))</f>
        <v/>
      </c>
      <c r="Z117" s="122" t="str">
        <f>IF(ISBLANK('ÁREA MEJORA COMPETENCIAL'!S117),"",IF(W117="","VER RESULTADOS",(X117/W117)))</f>
        <v/>
      </c>
      <c r="AA117" s="137"/>
      <c r="AB117" s="24"/>
    </row>
    <row r="118" spans="1:28" s="59" customFormat="1" ht="18.75" customHeight="1" x14ac:dyDescent="0.3">
      <c r="A118" s="273" t="str">
        <f>IF(ISBLANK('ÁREA MEJORA COMPETENCIAL'!A118),"",'ÁREA MEJORA COMPETENCIAL'!A118)</f>
        <v/>
      </c>
      <c r="B118" s="128" t="str">
        <f>IF(ISBLANK('ÁREA MEJORA COMPETENCIAL'!B118),"",'ÁREA MEJORA COMPETENCIAL'!B118)</f>
        <v/>
      </c>
      <c r="C118" s="101" t="str">
        <f>IF(ISBLANK('ÁREA MEJORA COMPETENCIAL'!C118),"",'ÁREA MEJORA COMPETENCIAL'!C118)</f>
        <v/>
      </c>
      <c r="D118" s="100" t="str">
        <f>IF(ISBLANK('ÁREA MEJORA COMPETENCIAL'!D118),"",'ÁREA MEJORA COMPETENCIAL'!D118)</f>
        <v/>
      </c>
      <c r="E118" s="100" t="str">
        <f>IF(ISBLANK('ÁREA MEJORA COMPETENCIAL'!E118),"",'ÁREA MEJORA COMPETENCIAL'!E118)</f>
        <v/>
      </c>
      <c r="F118" s="145" t="str">
        <f>IF(ISBLANK('ÁREA MEJORA COMPETENCIAL'!F118),"",'ÁREA MEJORA COMPETENCIAL'!F118)</f>
        <v/>
      </c>
      <c r="G118" s="141"/>
      <c r="H118" s="224"/>
      <c r="I118" s="227"/>
      <c r="J118" s="165">
        <f t="shared" si="0"/>
        <v>0</v>
      </c>
      <c r="K118" s="227"/>
      <c r="L118" s="227"/>
      <c r="M118" s="165">
        <f t="shared" si="1"/>
        <v>0</v>
      </c>
      <c r="N118" s="227"/>
      <c r="O118" s="227"/>
      <c r="P118" s="165">
        <f t="shared" si="2"/>
        <v>0</v>
      </c>
      <c r="Q118" s="227"/>
      <c r="R118" s="227"/>
      <c r="S118" s="166">
        <f t="shared" si="3"/>
        <v>0</v>
      </c>
      <c r="T118" s="93"/>
      <c r="U118" s="37" t="str">
        <f>IF(ISBLANK('ÁREA MEJORA COMPETENCIAL'!S118),"",(IF(ISERROR('ÁREA MEJORA COMPETENCIAL'!S118),"",('ÁREA MEJORA COMPETENCIAL'!Y118)*4.44444444)))</f>
        <v/>
      </c>
      <c r="V118" s="34" t="str">
        <f>IF(ISBLANK('ÁREA MEJORA COMPETENCIAL'!S118),"",(ROUND(U118,0)))</f>
        <v/>
      </c>
      <c r="W118" s="38" t="str">
        <f>IF('ÁREA MEJORA COMPETENCIAL'!Y118&lt;=2,"",V118)</f>
        <v/>
      </c>
      <c r="X118" s="223">
        <f t="shared" si="5"/>
        <v>0</v>
      </c>
      <c r="Y118" s="115" t="str">
        <f>IF(ISBLANK('ÁREA MEJORA COMPETENCIAL'!S118),"",IF(W118="","",(X118-W118)))</f>
        <v/>
      </c>
      <c r="Z118" s="122" t="str">
        <f>IF(ISBLANK('ÁREA MEJORA COMPETENCIAL'!S118),"",IF(W118="","VER RESULTADOS",(X118/W118)))</f>
        <v/>
      </c>
      <c r="AA118" s="137"/>
      <c r="AB118" s="24"/>
    </row>
    <row r="119" spans="1:28" s="59" customFormat="1" ht="18.75" customHeight="1" x14ac:dyDescent="0.3">
      <c r="A119" s="273" t="str">
        <f>IF(ISBLANK('ÁREA MEJORA COMPETENCIAL'!A119),"",'ÁREA MEJORA COMPETENCIAL'!A119)</f>
        <v/>
      </c>
      <c r="B119" s="128" t="str">
        <f>IF(ISBLANK('ÁREA MEJORA COMPETENCIAL'!B119),"",'ÁREA MEJORA COMPETENCIAL'!B119)</f>
        <v/>
      </c>
      <c r="C119" s="101" t="str">
        <f>IF(ISBLANK('ÁREA MEJORA COMPETENCIAL'!C119),"",'ÁREA MEJORA COMPETENCIAL'!C119)</f>
        <v/>
      </c>
      <c r="D119" s="100" t="str">
        <f>IF(ISBLANK('ÁREA MEJORA COMPETENCIAL'!D119),"",'ÁREA MEJORA COMPETENCIAL'!D119)</f>
        <v/>
      </c>
      <c r="E119" s="100" t="str">
        <f>IF(ISBLANK('ÁREA MEJORA COMPETENCIAL'!E119),"",'ÁREA MEJORA COMPETENCIAL'!E119)</f>
        <v/>
      </c>
      <c r="F119" s="145" t="str">
        <f>IF(ISBLANK('ÁREA MEJORA COMPETENCIAL'!F119),"",'ÁREA MEJORA COMPETENCIAL'!F119)</f>
        <v/>
      </c>
      <c r="G119" s="141"/>
      <c r="H119" s="226"/>
      <c r="I119" s="227"/>
      <c r="J119" s="165">
        <f t="shared" si="0"/>
        <v>0</v>
      </c>
      <c r="K119" s="227"/>
      <c r="L119" s="227"/>
      <c r="M119" s="165">
        <f t="shared" si="1"/>
        <v>0</v>
      </c>
      <c r="N119" s="227"/>
      <c r="O119" s="227"/>
      <c r="P119" s="165">
        <f t="shared" si="2"/>
        <v>0</v>
      </c>
      <c r="Q119" s="227"/>
      <c r="R119" s="227"/>
      <c r="S119" s="166">
        <f t="shared" si="3"/>
        <v>0</v>
      </c>
      <c r="T119" s="93"/>
      <c r="U119" s="37" t="str">
        <f>IF(ISBLANK('ÁREA MEJORA COMPETENCIAL'!S119),"",(IF(ISERROR('ÁREA MEJORA COMPETENCIAL'!S119),"",('ÁREA MEJORA COMPETENCIAL'!Y119)*4.44444444)))</f>
        <v/>
      </c>
      <c r="V119" s="34" t="str">
        <f>IF(ISBLANK('ÁREA MEJORA COMPETENCIAL'!S119),"",(ROUND(U119,0)))</f>
        <v/>
      </c>
      <c r="W119" s="38" t="str">
        <f>IF('ÁREA MEJORA COMPETENCIAL'!Y119&lt;=2,"",V119)</f>
        <v/>
      </c>
      <c r="X119" s="223">
        <f t="shared" si="5"/>
        <v>0</v>
      </c>
      <c r="Y119" s="115" t="str">
        <f>IF(ISBLANK('ÁREA MEJORA COMPETENCIAL'!S119),"",IF(W119="","",(X119-W119)))</f>
        <v/>
      </c>
      <c r="Z119" s="122" t="str">
        <f>IF(ISBLANK('ÁREA MEJORA COMPETENCIAL'!S119),"",IF(W119="","VER RESULTADOS",(X119/W119)))</f>
        <v/>
      </c>
      <c r="AA119" s="137"/>
      <c r="AB119" s="24"/>
    </row>
    <row r="120" spans="1:28" s="59" customFormat="1" ht="18.75" customHeight="1" x14ac:dyDescent="0.3">
      <c r="A120" s="273" t="str">
        <f>IF(ISBLANK('ÁREA MEJORA COMPETENCIAL'!A120),"",'ÁREA MEJORA COMPETENCIAL'!A120)</f>
        <v/>
      </c>
      <c r="B120" s="128" t="str">
        <f>IF(ISBLANK('ÁREA MEJORA COMPETENCIAL'!B120),"",'ÁREA MEJORA COMPETENCIAL'!B120)</f>
        <v/>
      </c>
      <c r="C120" s="101" t="str">
        <f>IF(ISBLANK('ÁREA MEJORA COMPETENCIAL'!C120),"",'ÁREA MEJORA COMPETENCIAL'!C120)</f>
        <v/>
      </c>
      <c r="D120" s="100" t="str">
        <f>IF(ISBLANK('ÁREA MEJORA COMPETENCIAL'!D120),"",'ÁREA MEJORA COMPETENCIAL'!D120)</f>
        <v/>
      </c>
      <c r="E120" s="100" t="str">
        <f>IF(ISBLANK('ÁREA MEJORA COMPETENCIAL'!E120),"",'ÁREA MEJORA COMPETENCIAL'!E120)</f>
        <v/>
      </c>
      <c r="F120" s="145" t="str">
        <f>IF(ISBLANK('ÁREA MEJORA COMPETENCIAL'!F120),"",'ÁREA MEJORA COMPETENCIAL'!F120)</f>
        <v/>
      </c>
      <c r="G120" s="141"/>
      <c r="H120" s="224"/>
      <c r="I120" s="227"/>
      <c r="J120" s="165">
        <f t="shared" si="0"/>
        <v>0</v>
      </c>
      <c r="K120" s="227"/>
      <c r="L120" s="227"/>
      <c r="M120" s="165">
        <f t="shared" si="1"/>
        <v>0</v>
      </c>
      <c r="N120" s="227"/>
      <c r="O120" s="227"/>
      <c r="P120" s="165">
        <f t="shared" si="2"/>
        <v>0</v>
      </c>
      <c r="Q120" s="227"/>
      <c r="R120" s="227"/>
      <c r="S120" s="166">
        <f t="shared" si="3"/>
        <v>0</v>
      </c>
      <c r="T120" s="93"/>
      <c r="U120" s="37" t="str">
        <f>IF(ISBLANK('ÁREA MEJORA COMPETENCIAL'!S120),"",(IF(ISERROR('ÁREA MEJORA COMPETENCIAL'!S120),"",('ÁREA MEJORA COMPETENCIAL'!Y120)*4.44444444)))</f>
        <v/>
      </c>
      <c r="V120" s="34" t="str">
        <f>IF(ISBLANK('ÁREA MEJORA COMPETENCIAL'!S120),"",(ROUND(U120,0)))</f>
        <v/>
      </c>
      <c r="W120" s="38" t="str">
        <f>IF('ÁREA MEJORA COMPETENCIAL'!Y120&lt;=2,"",V120)</f>
        <v/>
      </c>
      <c r="X120" s="223">
        <f t="shared" si="5"/>
        <v>0</v>
      </c>
      <c r="Y120" s="115" t="str">
        <f>IF(ISBLANK('ÁREA MEJORA COMPETENCIAL'!S120),"",IF(W120="","",(X120-W120)))</f>
        <v/>
      </c>
      <c r="Z120" s="122" t="str">
        <f>IF(ISBLANK('ÁREA MEJORA COMPETENCIAL'!S120),"",IF(W120="","VER RESULTADOS",(X120/W120)))</f>
        <v/>
      </c>
      <c r="AA120" s="137"/>
      <c r="AB120" s="24"/>
    </row>
    <row r="121" spans="1:28" s="59" customFormat="1" ht="18.75" customHeight="1" x14ac:dyDescent="0.3">
      <c r="A121" s="273" t="str">
        <f>IF(ISBLANK('ÁREA MEJORA COMPETENCIAL'!A121),"",'ÁREA MEJORA COMPETENCIAL'!A121)</f>
        <v/>
      </c>
      <c r="B121" s="128" t="str">
        <f>IF(ISBLANK('ÁREA MEJORA COMPETENCIAL'!B121),"",'ÁREA MEJORA COMPETENCIAL'!B121)</f>
        <v/>
      </c>
      <c r="C121" s="101" t="str">
        <f>IF(ISBLANK('ÁREA MEJORA COMPETENCIAL'!C121),"",'ÁREA MEJORA COMPETENCIAL'!C121)</f>
        <v/>
      </c>
      <c r="D121" s="100" t="str">
        <f>IF(ISBLANK('ÁREA MEJORA COMPETENCIAL'!D121),"",'ÁREA MEJORA COMPETENCIAL'!D121)</f>
        <v/>
      </c>
      <c r="E121" s="100" t="str">
        <f>IF(ISBLANK('ÁREA MEJORA COMPETENCIAL'!E121),"",'ÁREA MEJORA COMPETENCIAL'!E121)</f>
        <v/>
      </c>
      <c r="F121" s="145" t="str">
        <f>IF(ISBLANK('ÁREA MEJORA COMPETENCIAL'!F121),"",'ÁREA MEJORA COMPETENCIAL'!F121)</f>
        <v/>
      </c>
      <c r="G121" s="141"/>
      <c r="H121" s="226"/>
      <c r="I121" s="227"/>
      <c r="J121" s="165">
        <f t="shared" si="0"/>
        <v>0</v>
      </c>
      <c r="K121" s="227"/>
      <c r="L121" s="227"/>
      <c r="M121" s="165">
        <f t="shared" si="1"/>
        <v>0</v>
      </c>
      <c r="N121" s="227"/>
      <c r="O121" s="227"/>
      <c r="P121" s="165">
        <f t="shared" si="2"/>
        <v>0</v>
      </c>
      <c r="Q121" s="227"/>
      <c r="R121" s="227"/>
      <c r="S121" s="166">
        <f t="shared" si="3"/>
        <v>0</v>
      </c>
      <c r="T121" s="93"/>
      <c r="U121" s="37" t="str">
        <f>IF(ISBLANK('ÁREA MEJORA COMPETENCIAL'!S121),"",(IF(ISERROR('ÁREA MEJORA COMPETENCIAL'!S121),"",('ÁREA MEJORA COMPETENCIAL'!Y121)*4.44444444)))</f>
        <v/>
      </c>
      <c r="V121" s="34" t="str">
        <f>IF(ISBLANK('ÁREA MEJORA COMPETENCIAL'!S121),"",(ROUND(U121,0)))</f>
        <v/>
      </c>
      <c r="W121" s="38" t="str">
        <f>IF('ÁREA MEJORA COMPETENCIAL'!Y121&lt;=2,"",V121)</f>
        <v/>
      </c>
      <c r="X121" s="223">
        <f t="shared" si="5"/>
        <v>0</v>
      </c>
      <c r="Y121" s="115" t="str">
        <f>IF(ISBLANK('ÁREA MEJORA COMPETENCIAL'!S121),"",IF(W121="","",(X121-W121)))</f>
        <v/>
      </c>
      <c r="Z121" s="122" t="str">
        <f>IF(ISBLANK('ÁREA MEJORA COMPETENCIAL'!S121),"",IF(W121="","VER RESULTADOS",(X121/W121)))</f>
        <v/>
      </c>
      <c r="AA121" s="137"/>
      <c r="AB121" s="24"/>
    </row>
    <row r="122" spans="1:28" s="59" customFormat="1" ht="18.75" customHeight="1" x14ac:dyDescent="0.3">
      <c r="A122" s="273" t="str">
        <f>IF(ISBLANK('ÁREA MEJORA COMPETENCIAL'!A122),"",'ÁREA MEJORA COMPETENCIAL'!A122)</f>
        <v/>
      </c>
      <c r="B122" s="128" t="str">
        <f>IF(ISBLANK('ÁREA MEJORA COMPETENCIAL'!B122),"",'ÁREA MEJORA COMPETENCIAL'!B122)</f>
        <v/>
      </c>
      <c r="C122" s="101" t="str">
        <f>IF(ISBLANK('ÁREA MEJORA COMPETENCIAL'!C122),"",'ÁREA MEJORA COMPETENCIAL'!C122)</f>
        <v/>
      </c>
      <c r="D122" s="100" t="str">
        <f>IF(ISBLANK('ÁREA MEJORA COMPETENCIAL'!D122),"",'ÁREA MEJORA COMPETENCIAL'!D122)</f>
        <v/>
      </c>
      <c r="E122" s="100" t="str">
        <f>IF(ISBLANK('ÁREA MEJORA COMPETENCIAL'!E122),"",'ÁREA MEJORA COMPETENCIAL'!E122)</f>
        <v/>
      </c>
      <c r="F122" s="145" t="str">
        <f>IF(ISBLANK('ÁREA MEJORA COMPETENCIAL'!F122),"",'ÁREA MEJORA COMPETENCIAL'!F122)</f>
        <v/>
      </c>
      <c r="G122" s="141"/>
      <c r="H122" s="224"/>
      <c r="I122" s="227"/>
      <c r="J122" s="165">
        <f t="shared" si="0"/>
        <v>0</v>
      </c>
      <c r="K122" s="227"/>
      <c r="L122" s="227"/>
      <c r="M122" s="165">
        <f t="shared" si="1"/>
        <v>0</v>
      </c>
      <c r="N122" s="227"/>
      <c r="O122" s="227"/>
      <c r="P122" s="165">
        <f t="shared" si="2"/>
        <v>0</v>
      </c>
      <c r="Q122" s="227"/>
      <c r="R122" s="227"/>
      <c r="S122" s="166">
        <f t="shared" si="3"/>
        <v>0</v>
      </c>
      <c r="T122" s="93"/>
      <c r="U122" s="37" t="str">
        <f>IF(ISBLANK('ÁREA MEJORA COMPETENCIAL'!S122),"",(IF(ISERROR('ÁREA MEJORA COMPETENCIAL'!S122),"",('ÁREA MEJORA COMPETENCIAL'!Y122)*4.44444444)))</f>
        <v/>
      </c>
      <c r="V122" s="34" t="str">
        <f>IF(ISBLANK('ÁREA MEJORA COMPETENCIAL'!S122),"",(ROUND(U122,0)))</f>
        <v/>
      </c>
      <c r="W122" s="38" t="str">
        <f>IF('ÁREA MEJORA COMPETENCIAL'!Y122&lt;=2,"",V122)</f>
        <v/>
      </c>
      <c r="X122" s="223">
        <f t="shared" si="5"/>
        <v>0</v>
      </c>
      <c r="Y122" s="115" t="str">
        <f>IF(ISBLANK('ÁREA MEJORA COMPETENCIAL'!S122),"",IF(W122="","",(X122-W122)))</f>
        <v/>
      </c>
      <c r="Z122" s="122" t="str">
        <f>IF(ISBLANK('ÁREA MEJORA COMPETENCIAL'!S122),"",IF(W122="","VER RESULTADOS",(X122/W122)))</f>
        <v/>
      </c>
      <c r="AA122" s="137"/>
      <c r="AB122" s="24"/>
    </row>
    <row r="123" spans="1:28" s="59" customFormat="1" ht="18.75" customHeight="1" x14ac:dyDescent="0.3">
      <c r="A123" s="273" t="str">
        <f>IF(ISBLANK('ÁREA MEJORA COMPETENCIAL'!A123),"",'ÁREA MEJORA COMPETENCIAL'!A123)</f>
        <v/>
      </c>
      <c r="B123" s="128" t="str">
        <f>IF(ISBLANK('ÁREA MEJORA COMPETENCIAL'!B123),"",'ÁREA MEJORA COMPETENCIAL'!B123)</f>
        <v/>
      </c>
      <c r="C123" s="101" t="str">
        <f>IF(ISBLANK('ÁREA MEJORA COMPETENCIAL'!C123),"",'ÁREA MEJORA COMPETENCIAL'!C123)</f>
        <v/>
      </c>
      <c r="D123" s="100" t="str">
        <f>IF(ISBLANK('ÁREA MEJORA COMPETENCIAL'!D123),"",'ÁREA MEJORA COMPETENCIAL'!D123)</f>
        <v/>
      </c>
      <c r="E123" s="100" t="str">
        <f>IF(ISBLANK('ÁREA MEJORA COMPETENCIAL'!E123),"",'ÁREA MEJORA COMPETENCIAL'!E123)</f>
        <v/>
      </c>
      <c r="F123" s="145" t="str">
        <f>IF(ISBLANK('ÁREA MEJORA COMPETENCIAL'!F123),"",'ÁREA MEJORA COMPETENCIAL'!F123)</f>
        <v/>
      </c>
      <c r="G123" s="141"/>
      <c r="H123" s="226"/>
      <c r="I123" s="227"/>
      <c r="J123" s="165">
        <f t="shared" si="0"/>
        <v>0</v>
      </c>
      <c r="K123" s="227"/>
      <c r="L123" s="227"/>
      <c r="M123" s="165">
        <f t="shared" si="1"/>
        <v>0</v>
      </c>
      <c r="N123" s="227"/>
      <c r="O123" s="227"/>
      <c r="P123" s="165">
        <f t="shared" si="2"/>
        <v>0</v>
      </c>
      <c r="Q123" s="227"/>
      <c r="R123" s="227"/>
      <c r="S123" s="166">
        <f t="shared" si="3"/>
        <v>0</v>
      </c>
      <c r="T123" s="93"/>
      <c r="U123" s="37" t="str">
        <f>IF(ISBLANK('ÁREA MEJORA COMPETENCIAL'!S123),"",(IF(ISERROR('ÁREA MEJORA COMPETENCIAL'!S123),"",('ÁREA MEJORA COMPETENCIAL'!Y123)*4.44444444)))</f>
        <v/>
      </c>
      <c r="V123" s="34" t="str">
        <f>IF(ISBLANK('ÁREA MEJORA COMPETENCIAL'!S123),"",(ROUND(U123,0)))</f>
        <v/>
      </c>
      <c r="W123" s="38" t="str">
        <f>IF('ÁREA MEJORA COMPETENCIAL'!Y123&lt;=2,"",V123)</f>
        <v/>
      </c>
      <c r="X123" s="223">
        <f t="shared" si="5"/>
        <v>0</v>
      </c>
      <c r="Y123" s="115" t="str">
        <f>IF(ISBLANK('ÁREA MEJORA COMPETENCIAL'!S123),"",IF(W123="","",(X123-W123)))</f>
        <v/>
      </c>
      <c r="Z123" s="122" t="str">
        <f>IF(ISBLANK('ÁREA MEJORA COMPETENCIAL'!S123),"",IF(W123="","VER RESULTADOS",(X123/W123)))</f>
        <v/>
      </c>
      <c r="AA123" s="137"/>
      <c r="AB123" s="24"/>
    </row>
    <row r="124" spans="1:28" s="59" customFormat="1" ht="18.75" customHeight="1" x14ac:dyDescent="0.3">
      <c r="A124" s="273" t="str">
        <f>IF(ISBLANK('ÁREA MEJORA COMPETENCIAL'!A124),"",'ÁREA MEJORA COMPETENCIAL'!A124)</f>
        <v/>
      </c>
      <c r="B124" s="128" t="str">
        <f>IF(ISBLANK('ÁREA MEJORA COMPETENCIAL'!B124),"",'ÁREA MEJORA COMPETENCIAL'!B124)</f>
        <v/>
      </c>
      <c r="C124" s="101" t="str">
        <f>IF(ISBLANK('ÁREA MEJORA COMPETENCIAL'!C124),"",'ÁREA MEJORA COMPETENCIAL'!C124)</f>
        <v/>
      </c>
      <c r="D124" s="100" t="str">
        <f>IF(ISBLANK('ÁREA MEJORA COMPETENCIAL'!D124),"",'ÁREA MEJORA COMPETENCIAL'!D124)</f>
        <v/>
      </c>
      <c r="E124" s="100" t="str">
        <f>IF(ISBLANK('ÁREA MEJORA COMPETENCIAL'!E124),"",'ÁREA MEJORA COMPETENCIAL'!E124)</f>
        <v/>
      </c>
      <c r="F124" s="145" t="str">
        <f>IF(ISBLANK('ÁREA MEJORA COMPETENCIAL'!F124),"",'ÁREA MEJORA COMPETENCIAL'!F124)</f>
        <v/>
      </c>
      <c r="G124" s="141"/>
      <c r="H124" s="224"/>
      <c r="I124" s="227"/>
      <c r="J124" s="165">
        <f t="shared" si="0"/>
        <v>0</v>
      </c>
      <c r="K124" s="227"/>
      <c r="L124" s="227"/>
      <c r="M124" s="165">
        <f t="shared" si="1"/>
        <v>0</v>
      </c>
      <c r="N124" s="227"/>
      <c r="O124" s="227"/>
      <c r="P124" s="165">
        <f t="shared" si="2"/>
        <v>0</v>
      </c>
      <c r="Q124" s="227"/>
      <c r="R124" s="227"/>
      <c r="S124" s="166">
        <f t="shared" si="3"/>
        <v>0</v>
      </c>
      <c r="T124" s="93"/>
      <c r="U124" s="37" t="str">
        <f>IF(ISBLANK('ÁREA MEJORA COMPETENCIAL'!S124),"",(IF(ISERROR('ÁREA MEJORA COMPETENCIAL'!S124),"",('ÁREA MEJORA COMPETENCIAL'!Y124)*4.44444444)))</f>
        <v/>
      </c>
      <c r="V124" s="34" t="str">
        <f>IF(ISBLANK('ÁREA MEJORA COMPETENCIAL'!S124),"",(ROUND(U124,0)))</f>
        <v/>
      </c>
      <c r="W124" s="38" t="str">
        <f>IF('ÁREA MEJORA COMPETENCIAL'!Y124&lt;=2,"",V124)</f>
        <v/>
      </c>
      <c r="X124" s="223">
        <f t="shared" si="5"/>
        <v>0</v>
      </c>
      <c r="Y124" s="115" t="str">
        <f>IF(ISBLANK('ÁREA MEJORA COMPETENCIAL'!S124),"",IF(W124="","",(X124-W124)))</f>
        <v/>
      </c>
      <c r="Z124" s="122" t="str">
        <f>IF(ISBLANK('ÁREA MEJORA COMPETENCIAL'!S124),"",IF(W124="","VER RESULTADOS",(X124/W124)))</f>
        <v/>
      </c>
      <c r="AA124" s="137"/>
      <c r="AB124" s="24"/>
    </row>
    <row r="125" spans="1:28" s="59" customFormat="1" ht="18.75" customHeight="1" x14ac:dyDescent="0.3">
      <c r="A125" s="273" t="str">
        <f>IF(ISBLANK('ÁREA MEJORA COMPETENCIAL'!A125),"",'ÁREA MEJORA COMPETENCIAL'!A125)</f>
        <v/>
      </c>
      <c r="B125" s="128" t="str">
        <f>IF(ISBLANK('ÁREA MEJORA COMPETENCIAL'!B125),"",'ÁREA MEJORA COMPETENCIAL'!B125)</f>
        <v/>
      </c>
      <c r="C125" s="101" t="str">
        <f>IF(ISBLANK('ÁREA MEJORA COMPETENCIAL'!C125),"",'ÁREA MEJORA COMPETENCIAL'!C125)</f>
        <v/>
      </c>
      <c r="D125" s="100" t="str">
        <f>IF(ISBLANK('ÁREA MEJORA COMPETENCIAL'!D125),"",'ÁREA MEJORA COMPETENCIAL'!D125)</f>
        <v/>
      </c>
      <c r="E125" s="100" t="str">
        <f>IF(ISBLANK('ÁREA MEJORA COMPETENCIAL'!E125),"",'ÁREA MEJORA COMPETENCIAL'!E125)</f>
        <v/>
      </c>
      <c r="F125" s="145" t="str">
        <f>IF(ISBLANK('ÁREA MEJORA COMPETENCIAL'!F125),"",'ÁREA MEJORA COMPETENCIAL'!F125)</f>
        <v/>
      </c>
      <c r="G125" s="141"/>
      <c r="H125" s="226"/>
      <c r="I125" s="227"/>
      <c r="J125" s="165">
        <f t="shared" si="0"/>
        <v>0</v>
      </c>
      <c r="K125" s="227"/>
      <c r="L125" s="227"/>
      <c r="M125" s="165">
        <f t="shared" si="1"/>
        <v>0</v>
      </c>
      <c r="N125" s="227"/>
      <c r="O125" s="227"/>
      <c r="P125" s="165">
        <f t="shared" si="2"/>
        <v>0</v>
      </c>
      <c r="Q125" s="227"/>
      <c r="R125" s="227"/>
      <c r="S125" s="166">
        <f t="shared" si="3"/>
        <v>0</v>
      </c>
      <c r="T125" s="93"/>
      <c r="U125" s="37" t="str">
        <f>IF(ISBLANK('ÁREA MEJORA COMPETENCIAL'!S125),"",(IF(ISERROR('ÁREA MEJORA COMPETENCIAL'!S125),"",('ÁREA MEJORA COMPETENCIAL'!Y125)*4.44444444)))</f>
        <v/>
      </c>
      <c r="V125" s="34" t="str">
        <f>IF(ISBLANK('ÁREA MEJORA COMPETENCIAL'!S125),"",(ROUND(U125,0)))</f>
        <v/>
      </c>
      <c r="W125" s="38" t="str">
        <f>IF('ÁREA MEJORA COMPETENCIAL'!Y125&lt;=2,"",V125)</f>
        <v/>
      </c>
      <c r="X125" s="223">
        <f t="shared" si="5"/>
        <v>0</v>
      </c>
      <c r="Y125" s="115" t="str">
        <f>IF(ISBLANK('ÁREA MEJORA COMPETENCIAL'!S125),"",IF(W125="","",(X125-W125)))</f>
        <v/>
      </c>
      <c r="Z125" s="122" t="str">
        <f>IF(ISBLANK('ÁREA MEJORA COMPETENCIAL'!S125),"",IF(W125="","VER RESULTADOS",(X125/W125)))</f>
        <v/>
      </c>
      <c r="AA125" s="137"/>
      <c r="AB125" s="24"/>
    </row>
    <row r="126" spans="1:28" s="59" customFormat="1" ht="18.75" customHeight="1" x14ac:dyDescent="0.3">
      <c r="A126" s="273" t="str">
        <f>IF(ISBLANK('ÁREA MEJORA COMPETENCIAL'!A126),"",'ÁREA MEJORA COMPETENCIAL'!A126)</f>
        <v/>
      </c>
      <c r="B126" s="128" t="str">
        <f>IF(ISBLANK('ÁREA MEJORA COMPETENCIAL'!B126),"",'ÁREA MEJORA COMPETENCIAL'!B126)</f>
        <v/>
      </c>
      <c r="C126" s="101" t="str">
        <f>IF(ISBLANK('ÁREA MEJORA COMPETENCIAL'!C126),"",'ÁREA MEJORA COMPETENCIAL'!C126)</f>
        <v/>
      </c>
      <c r="D126" s="100" t="str">
        <f>IF(ISBLANK('ÁREA MEJORA COMPETENCIAL'!D126),"",'ÁREA MEJORA COMPETENCIAL'!D126)</f>
        <v/>
      </c>
      <c r="E126" s="100" t="str">
        <f>IF(ISBLANK('ÁREA MEJORA COMPETENCIAL'!E126),"",'ÁREA MEJORA COMPETENCIAL'!E126)</f>
        <v/>
      </c>
      <c r="F126" s="145" t="str">
        <f>IF(ISBLANK('ÁREA MEJORA COMPETENCIAL'!F126),"",'ÁREA MEJORA COMPETENCIAL'!F126)</f>
        <v/>
      </c>
      <c r="G126" s="141"/>
      <c r="H126" s="224"/>
      <c r="I126" s="227"/>
      <c r="J126" s="165">
        <f t="shared" si="0"/>
        <v>0</v>
      </c>
      <c r="K126" s="227"/>
      <c r="L126" s="227"/>
      <c r="M126" s="165">
        <f t="shared" si="1"/>
        <v>0</v>
      </c>
      <c r="N126" s="227"/>
      <c r="O126" s="227"/>
      <c r="P126" s="165">
        <f t="shared" si="2"/>
        <v>0</v>
      </c>
      <c r="Q126" s="227"/>
      <c r="R126" s="227"/>
      <c r="S126" s="166">
        <f t="shared" si="3"/>
        <v>0</v>
      </c>
      <c r="T126" s="93"/>
      <c r="U126" s="37" t="str">
        <f>IF(ISBLANK('ÁREA MEJORA COMPETENCIAL'!S126),"",(IF(ISERROR('ÁREA MEJORA COMPETENCIAL'!S126),"",('ÁREA MEJORA COMPETENCIAL'!Y126)*4.44444444)))</f>
        <v/>
      </c>
      <c r="V126" s="34" t="str">
        <f>IF(ISBLANK('ÁREA MEJORA COMPETENCIAL'!S126),"",(ROUND(U126,0)))</f>
        <v/>
      </c>
      <c r="W126" s="38" t="str">
        <f>IF('ÁREA MEJORA COMPETENCIAL'!Y126&lt;=2,"",V126)</f>
        <v/>
      </c>
      <c r="X126" s="223">
        <f t="shared" si="5"/>
        <v>0</v>
      </c>
      <c r="Y126" s="115" t="str">
        <f>IF(ISBLANK('ÁREA MEJORA COMPETENCIAL'!S126),"",IF(W126="","",(X126-W126)))</f>
        <v/>
      </c>
      <c r="Z126" s="122" t="str">
        <f>IF(ISBLANK('ÁREA MEJORA COMPETENCIAL'!S126),"",IF(W126="","VER RESULTADOS",(X126/W126)))</f>
        <v/>
      </c>
      <c r="AA126" s="137"/>
      <c r="AB126" s="24"/>
    </row>
    <row r="127" spans="1:28" s="59" customFormat="1" ht="18.75" customHeight="1" x14ac:dyDescent="0.3">
      <c r="A127" s="273" t="str">
        <f>IF(ISBLANK('ÁREA MEJORA COMPETENCIAL'!A127),"",'ÁREA MEJORA COMPETENCIAL'!A127)</f>
        <v/>
      </c>
      <c r="B127" s="128" t="str">
        <f>IF(ISBLANK('ÁREA MEJORA COMPETENCIAL'!B127),"",'ÁREA MEJORA COMPETENCIAL'!B127)</f>
        <v/>
      </c>
      <c r="C127" s="101" t="str">
        <f>IF(ISBLANK('ÁREA MEJORA COMPETENCIAL'!C127),"",'ÁREA MEJORA COMPETENCIAL'!C127)</f>
        <v/>
      </c>
      <c r="D127" s="100" t="str">
        <f>IF(ISBLANK('ÁREA MEJORA COMPETENCIAL'!D127),"",'ÁREA MEJORA COMPETENCIAL'!D127)</f>
        <v/>
      </c>
      <c r="E127" s="100" t="str">
        <f>IF(ISBLANK('ÁREA MEJORA COMPETENCIAL'!E127),"",'ÁREA MEJORA COMPETENCIAL'!E127)</f>
        <v/>
      </c>
      <c r="F127" s="145" t="str">
        <f>IF(ISBLANK('ÁREA MEJORA COMPETENCIAL'!F127),"",'ÁREA MEJORA COMPETENCIAL'!F127)</f>
        <v/>
      </c>
      <c r="G127" s="141"/>
      <c r="H127" s="226"/>
      <c r="I127" s="227"/>
      <c r="J127" s="165">
        <f t="shared" si="0"/>
        <v>0</v>
      </c>
      <c r="K127" s="227"/>
      <c r="L127" s="227"/>
      <c r="M127" s="165">
        <f t="shared" si="1"/>
        <v>0</v>
      </c>
      <c r="N127" s="227"/>
      <c r="O127" s="227"/>
      <c r="P127" s="165">
        <f t="shared" si="2"/>
        <v>0</v>
      </c>
      <c r="Q127" s="227"/>
      <c r="R127" s="227"/>
      <c r="S127" s="166">
        <f t="shared" si="3"/>
        <v>0</v>
      </c>
      <c r="T127" s="93"/>
      <c r="U127" s="37" t="str">
        <f>IF(ISBLANK('ÁREA MEJORA COMPETENCIAL'!S127),"",(IF(ISERROR('ÁREA MEJORA COMPETENCIAL'!S127),"",('ÁREA MEJORA COMPETENCIAL'!Y127)*4.44444444)))</f>
        <v/>
      </c>
      <c r="V127" s="34" t="str">
        <f>IF(ISBLANK('ÁREA MEJORA COMPETENCIAL'!S127),"",(ROUND(U127,0)))</f>
        <v/>
      </c>
      <c r="W127" s="38" t="str">
        <f>IF('ÁREA MEJORA COMPETENCIAL'!Y127&lt;=2,"",V127)</f>
        <v/>
      </c>
      <c r="X127" s="223">
        <f t="shared" si="5"/>
        <v>0</v>
      </c>
      <c r="Y127" s="115" t="str">
        <f>IF(ISBLANK('ÁREA MEJORA COMPETENCIAL'!S127),"",IF(W127="","",(X127-W127)))</f>
        <v/>
      </c>
      <c r="Z127" s="122" t="str">
        <f>IF(ISBLANK('ÁREA MEJORA COMPETENCIAL'!S127),"",IF(W127="","VER RESULTADOS",(X127/W127)))</f>
        <v/>
      </c>
      <c r="AA127" s="137"/>
      <c r="AB127" s="24"/>
    </row>
    <row r="128" spans="1:28" s="59" customFormat="1" ht="18.75" customHeight="1" x14ac:dyDescent="0.3">
      <c r="A128" s="273" t="str">
        <f>IF(ISBLANK('ÁREA MEJORA COMPETENCIAL'!A128),"",'ÁREA MEJORA COMPETENCIAL'!A128)</f>
        <v/>
      </c>
      <c r="B128" s="128" t="str">
        <f>IF(ISBLANK('ÁREA MEJORA COMPETENCIAL'!B128),"",'ÁREA MEJORA COMPETENCIAL'!B128)</f>
        <v/>
      </c>
      <c r="C128" s="101" t="str">
        <f>IF(ISBLANK('ÁREA MEJORA COMPETENCIAL'!C128),"",'ÁREA MEJORA COMPETENCIAL'!C128)</f>
        <v/>
      </c>
      <c r="D128" s="100" t="str">
        <f>IF(ISBLANK('ÁREA MEJORA COMPETENCIAL'!D128),"",'ÁREA MEJORA COMPETENCIAL'!D128)</f>
        <v/>
      </c>
      <c r="E128" s="100" t="str">
        <f>IF(ISBLANK('ÁREA MEJORA COMPETENCIAL'!E128),"",'ÁREA MEJORA COMPETENCIAL'!E128)</f>
        <v/>
      </c>
      <c r="F128" s="145" t="str">
        <f>IF(ISBLANK('ÁREA MEJORA COMPETENCIAL'!F128),"",'ÁREA MEJORA COMPETENCIAL'!F128)</f>
        <v/>
      </c>
      <c r="G128" s="141"/>
      <c r="H128" s="224"/>
      <c r="I128" s="227"/>
      <c r="J128" s="165">
        <f t="shared" si="0"/>
        <v>0</v>
      </c>
      <c r="K128" s="227"/>
      <c r="L128" s="227"/>
      <c r="M128" s="165">
        <f t="shared" si="1"/>
        <v>0</v>
      </c>
      <c r="N128" s="227"/>
      <c r="O128" s="227"/>
      <c r="P128" s="165">
        <f t="shared" si="2"/>
        <v>0</v>
      </c>
      <c r="Q128" s="227"/>
      <c r="R128" s="227"/>
      <c r="S128" s="166">
        <f t="shared" si="3"/>
        <v>0</v>
      </c>
      <c r="T128" s="93"/>
      <c r="U128" s="37" t="str">
        <f>IF(ISBLANK('ÁREA MEJORA COMPETENCIAL'!S128),"",(IF(ISERROR('ÁREA MEJORA COMPETENCIAL'!S128),"",('ÁREA MEJORA COMPETENCIAL'!Y128)*4.44444444)))</f>
        <v/>
      </c>
      <c r="V128" s="34" t="str">
        <f>IF(ISBLANK('ÁREA MEJORA COMPETENCIAL'!S128),"",(ROUND(U128,0)))</f>
        <v/>
      </c>
      <c r="W128" s="38" t="str">
        <f>IF('ÁREA MEJORA COMPETENCIAL'!Y128&lt;=2,"",V128)</f>
        <v/>
      </c>
      <c r="X128" s="223">
        <f t="shared" si="5"/>
        <v>0</v>
      </c>
      <c r="Y128" s="115" t="str">
        <f>IF(ISBLANK('ÁREA MEJORA COMPETENCIAL'!S128),"",IF(W128="","",(X128-W128)))</f>
        <v/>
      </c>
      <c r="Z128" s="122" t="str">
        <f>IF(ISBLANK('ÁREA MEJORA COMPETENCIAL'!S128),"",IF(W128="","VER RESULTADOS",(X128/W128)))</f>
        <v/>
      </c>
      <c r="AA128" s="137"/>
      <c r="AB128" s="24"/>
    </row>
    <row r="129" spans="1:28" s="59" customFormat="1" ht="18.75" customHeight="1" x14ac:dyDescent="0.3">
      <c r="A129" s="273" t="str">
        <f>IF(ISBLANK('ÁREA MEJORA COMPETENCIAL'!A129),"",'ÁREA MEJORA COMPETENCIAL'!A129)</f>
        <v/>
      </c>
      <c r="B129" s="128" t="str">
        <f>IF(ISBLANK('ÁREA MEJORA COMPETENCIAL'!B129),"",'ÁREA MEJORA COMPETENCIAL'!B129)</f>
        <v/>
      </c>
      <c r="C129" s="101" t="str">
        <f>IF(ISBLANK('ÁREA MEJORA COMPETENCIAL'!C129),"",'ÁREA MEJORA COMPETENCIAL'!C129)</f>
        <v/>
      </c>
      <c r="D129" s="100" t="str">
        <f>IF(ISBLANK('ÁREA MEJORA COMPETENCIAL'!D129),"",'ÁREA MEJORA COMPETENCIAL'!D129)</f>
        <v/>
      </c>
      <c r="E129" s="100" t="str">
        <f>IF(ISBLANK('ÁREA MEJORA COMPETENCIAL'!E129),"",'ÁREA MEJORA COMPETENCIAL'!E129)</f>
        <v/>
      </c>
      <c r="F129" s="145" t="str">
        <f>IF(ISBLANK('ÁREA MEJORA COMPETENCIAL'!F129),"",'ÁREA MEJORA COMPETENCIAL'!F129)</f>
        <v/>
      </c>
      <c r="G129" s="141"/>
      <c r="H129" s="35"/>
      <c r="I129" s="33"/>
      <c r="J129" s="39">
        <f t="shared" ref="J129:J145" si="6">SUM(H129,I129)</f>
        <v>0</v>
      </c>
      <c r="K129" s="33"/>
      <c r="L129" s="33"/>
      <c r="M129" s="39">
        <f t="shared" ref="M129:M145" si="7">SUM(K129,L129)</f>
        <v>0</v>
      </c>
      <c r="N129" s="33"/>
      <c r="O129" s="33"/>
      <c r="P129" s="39">
        <f t="shared" ref="P129:P145" si="8">SUM(N129,O129)</f>
        <v>0</v>
      </c>
      <c r="Q129" s="33"/>
      <c r="R129" s="33"/>
      <c r="S129" s="40">
        <f t="shared" ref="S129:S145" si="9">SUM(Q129,R129)</f>
        <v>0</v>
      </c>
      <c r="T129" s="93"/>
      <c r="U129" s="37" t="str">
        <f>IF(ISBLANK('ÁREA MEJORA COMPETENCIAL'!S129),"",(IF(ISERROR('ÁREA MEJORA COMPETENCIAL'!S129),"",('ÁREA MEJORA COMPETENCIAL'!Y129)*4.44444444)))</f>
        <v/>
      </c>
      <c r="V129" s="34" t="str">
        <f>IF(ISBLANK('ÁREA MEJORA COMPETENCIAL'!S129),"",(ROUND(U129,0)))</f>
        <v/>
      </c>
      <c r="W129" s="38" t="str">
        <f>IF('ÁREA MEJORA COMPETENCIAL'!Y129&lt;=2,"",V129)</f>
        <v/>
      </c>
      <c r="X129" s="223">
        <f t="shared" si="5"/>
        <v>0</v>
      </c>
      <c r="Y129" s="115" t="str">
        <f>IF(ISBLANK('ÁREA MEJORA COMPETENCIAL'!S129),"",IF(W129="","",(X129-W129)))</f>
        <v/>
      </c>
      <c r="Z129" s="122" t="str">
        <f>IF(ISBLANK('ÁREA MEJORA COMPETENCIAL'!S129),"",IF(W129="","VER RESULTADOS",(X129/W129)))</f>
        <v/>
      </c>
      <c r="AA129" s="137"/>
      <c r="AB129" s="24"/>
    </row>
    <row r="130" spans="1:28" s="59" customFormat="1" ht="18.75" customHeight="1" x14ac:dyDescent="0.3">
      <c r="A130" s="273" t="str">
        <f>IF(ISBLANK('ÁREA MEJORA COMPETENCIAL'!A130),"",'ÁREA MEJORA COMPETENCIAL'!A130)</f>
        <v/>
      </c>
      <c r="B130" s="128" t="str">
        <f>IF(ISBLANK('ÁREA MEJORA COMPETENCIAL'!B130),"",'ÁREA MEJORA COMPETENCIAL'!B130)</f>
        <v/>
      </c>
      <c r="C130" s="101" t="str">
        <f>IF(ISBLANK('ÁREA MEJORA COMPETENCIAL'!C130),"",'ÁREA MEJORA COMPETENCIAL'!C130)</f>
        <v/>
      </c>
      <c r="D130" s="100" t="str">
        <f>IF(ISBLANK('ÁREA MEJORA COMPETENCIAL'!D130),"",'ÁREA MEJORA COMPETENCIAL'!D130)</f>
        <v/>
      </c>
      <c r="E130" s="100" t="str">
        <f>IF(ISBLANK('ÁREA MEJORA COMPETENCIAL'!E130),"",'ÁREA MEJORA COMPETENCIAL'!E130)</f>
        <v/>
      </c>
      <c r="F130" s="145" t="str">
        <f>IF(ISBLANK('ÁREA MEJORA COMPETENCIAL'!F130),"",'ÁREA MEJORA COMPETENCIAL'!F130)</f>
        <v/>
      </c>
      <c r="G130" s="141"/>
      <c r="H130" s="170"/>
      <c r="I130" s="33"/>
      <c r="J130" s="39">
        <f t="shared" si="6"/>
        <v>0</v>
      </c>
      <c r="K130" s="33"/>
      <c r="L130" s="33"/>
      <c r="M130" s="39">
        <f t="shared" si="7"/>
        <v>0</v>
      </c>
      <c r="N130" s="33"/>
      <c r="O130" s="33"/>
      <c r="P130" s="39">
        <f t="shared" si="8"/>
        <v>0</v>
      </c>
      <c r="Q130" s="33"/>
      <c r="R130" s="33"/>
      <c r="S130" s="40">
        <f t="shared" si="9"/>
        <v>0</v>
      </c>
      <c r="T130" s="93"/>
      <c r="U130" s="37" t="str">
        <f>IF(ISBLANK('ÁREA MEJORA COMPETENCIAL'!S130),"",(IF(ISERROR('ÁREA MEJORA COMPETENCIAL'!S130),"",('ÁREA MEJORA COMPETENCIAL'!Y130)*4.44444444)))</f>
        <v/>
      </c>
      <c r="V130" s="34" t="str">
        <f>IF(ISBLANK('ÁREA MEJORA COMPETENCIAL'!S130),"",(ROUND(U130,0)))</f>
        <v/>
      </c>
      <c r="W130" s="38" t="str">
        <f>IF('ÁREA MEJORA COMPETENCIAL'!Y130&lt;=2,"",V130)</f>
        <v/>
      </c>
      <c r="X130" s="223">
        <f t="shared" si="5"/>
        <v>0</v>
      </c>
      <c r="Y130" s="115" t="str">
        <f>IF(ISBLANK('ÁREA MEJORA COMPETENCIAL'!S130),"",IF(W130="","",(X130-W130)))</f>
        <v/>
      </c>
      <c r="Z130" s="122" t="str">
        <f>IF(ISBLANK('ÁREA MEJORA COMPETENCIAL'!S130),"",IF(W130="","VER RESULTADOS",(X130/W130)))</f>
        <v/>
      </c>
      <c r="AA130" s="137"/>
      <c r="AB130" s="24"/>
    </row>
    <row r="131" spans="1:28" s="59" customFormat="1" ht="18.75" customHeight="1" x14ac:dyDescent="0.3">
      <c r="A131" s="273" t="str">
        <f>IF(ISBLANK('ÁREA MEJORA COMPETENCIAL'!A131),"",'ÁREA MEJORA COMPETENCIAL'!A131)</f>
        <v/>
      </c>
      <c r="B131" s="128" t="str">
        <f>IF(ISBLANK('ÁREA MEJORA COMPETENCIAL'!B131),"",'ÁREA MEJORA COMPETENCIAL'!B131)</f>
        <v/>
      </c>
      <c r="C131" s="101" t="str">
        <f>IF(ISBLANK('ÁREA MEJORA COMPETENCIAL'!C131),"",'ÁREA MEJORA COMPETENCIAL'!C131)</f>
        <v/>
      </c>
      <c r="D131" s="100" t="str">
        <f>IF(ISBLANK('ÁREA MEJORA COMPETENCIAL'!D131),"",'ÁREA MEJORA COMPETENCIAL'!D131)</f>
        <v/>
      </c>
      <c r="E131" s="100" t="str">
        <f>IF(ISBLANK('ÁREA MEJORA COMPETENCIAL'!E131),"",'ÁREA MEJORA COMPETENCIAL'!E131)</f>
        <v/>
      </c>
      <c r="F131" s="145" t="str">
        <f>IF(ISBLANK('ÁREA MEJORA COMPETENCIAL'!F131),"",'ÁREA MEJORA COMPETENCIAL'!F131)</f>
        <v/>
      </c>
      <c r="G131" s="141"/>
      <c r="H131" s="35"/>
      <c r="I131" s="33"/>
      <c r="J131" s="39">
        <f t="shared" si="6"/>
        <v>0</v>
      </c>
      <c r="K131" s="33"/>
      <c r="L131" s="33"/>
      <c r="M131" s="39">
        <f t="shared" si="7"/>
        <v>0</v>
      </c>
      <c r="N131" s="33"/>
      <c r="O131" s="33"/>
      <c r="P131" s="39">
        <f t="shared" si="8"/>
        <v>0</v>
      </c>
      <c r="Q131" s="33"/>
      <c r="R131" s="33"/>
      <c r="S131" s="40">
        <f t="shared" si="9"/>
        <v>0</v>
      </c>
      <c r="T131" s="93"/>
      <c r="U131" s="37" t="str">
        <f>IF(ISBLANK('ÁREA MEJORA COMPETENCIAL'!S131),"",(IF(ISERROR('ÁREA MEJORA COMPETENCIAL'!S131),"",('ÁREA MEJORA COMPETENCIAL'!Y131)*4.44444444)))</f>
        <v/>
      </c>
      <c r="V131" s="34" t="str">
        <f>IF(ISBLANK('ÁREA MEJORA COMPETENCIAL'!S131),"",(ROUND(U131,0)))</f>
        <v/>
      </c>
      <c r="W131" s="38" t="str">
        <f>IF('ÁREA MEJORA COMPETENCIAL'!Y131&lt;=2,"",V131)</f>
        <v/>
      </c>
      <c r="X131" s="223">
        <f t="shared" si="5"/>
        <v>0</v>
      </c>
      <c r="Y131" s="115" t="str">
        <f>IF(ISBLANK('ÁREA MEJORA COMPETENCIAL'!S131),"",IF(W131="","",(X131-W131)))</f>
        <v/>
      </c>
      <c r="Z131" s="122" t="str">
        <f>IF(ISBLANK('ÁREA MEJORA COMPETENCIAL'!S131),"",IF(W131="","VER RESULTADOS",(X131/W131)))</f>
        <v/>
      </c>
      <c r="AA131" s="137"/>
      <c r="AB131" s="24"/>
    </row>
    <row r="132" spans="1:28" s="59" customFormat="1" ht="18.75" customHeight="1" x14ac:dyDescent="0.3">
      <c r="A132" s="273" t="str">
        <f>IF(ISBLANK('ÁREA MEJORA COMPETENCIAL'!A132),"",'ÁREA MEJORA COMPETENCIAL'!A132)</f>
        <v/>
      </c>
      <c r="B132" s="128" t="str">
        <f>IF(ISBLANK('ÁREA MEJORA COMPETENCIAL'!B132),"",'ÁREA MEJORA COMPETENCIAL'!B132)</f>
        <v/>
      </c>
      <c r="C132" s="101" t="str">
        <f>IF(ISBLANK('ÁREA MEJORA COMPETENCIAL'!C132),"",'ÁREA MEJORA COMPETENCIAL'!C132)</f>
        <v/>
      </c>
      <c r="D132" s="100" t="str">
        <f>IF(ISBLANK('ÁREA MEJORA COMPETENCIAL'!D132),"",'ÁREA MEJORA COMPETENCIAL'!D132)</f>
        <v/>
      </c>
      <c r="E132" s="100" t="str">
        <f>IF(ISBLANK('ÁREA MEJORA COMPETENCIAL'!E132),"",'ÁREA MEJORA COMPETENCIAL'!E132)</f>
        <v/>
      </c>
      <c r="F132" s="145" t="str">
        <f>IF(ISBLANK('ÁREA MEJORA COMPETENCIAL'!F132),"",'ÁREA MEJORA COMPETENCIAL'!F132)</f>
        <v/>
      </c>
      <c r="G132" s="141"/>
      <c r="H132" s="170"/>
      <c r="I132" s="33"/>
      <c r="J132" s="39">
        <f t="shared" si="6"/>
        <v>0</v>
      </c>
      <c r="K132" s="33"/>
      <c r="L132" s="33"/>
      <c r="M132" s="39">
        <f t="shared" si="7"/>
        <v>0</v>
      </c>
      <c r="N132" s="33"/>
      <c r="O132" s="33"/>
      <c r="P132" s="39">
        <f t="shared" si="8"/>
        <v>0</v>
      </c>
      <c r="Q132" s="33"/>
      <c r="R132" s="33"/>
      <c r="S132" s="40">
        <f t="shared" si="9"/>
        <v>0</v>
      </c>
      <c r="T132" s="93"/>
      <c r="U132" s="37" t="str">
        <f>IF(ISBLANK('ÁREA MEJORA COMPETENCIAL'!S132),"",(IF(ISERROR('ÁREA MEJORA COMPETENCIAL'!S132),"",('ÁREA MEJORA COMPETENCIAL'!Y132)*4.44444444)))</f>
        <v/>
      </c>
      <c r="V132" s="34" t="str">
        <f>IF(ISBLANK('ÁREA MEJORA COMPETENCIAL'!S132),"",(ROUND(U132,0)))</f>
        <v/>
      </c>
      <c r="W132" s="38" t="str">
        <f>IF('ÁREA MEJORA COMPETENCIAL'!Y132&lt;=2,"",V132)</f>
        <v/>
      </c>
      <c r="X132" s="223">
        <f t="shared" si="5"/>
        <v>0</v>
      </c>
      <c r="Y132" s="115" t="str">
        <f>IF(ISBLANK('ÁREA MEJORA COMPETENCIAL'!S132),"",IF(W132="","",(X132-W132)))</f>
        <v/>
      </c>
      <c r="Z132" s="122" t="str">
        <f>IF(ISBLANK('ÁREA MEJORA COMPETENCIAL'!S132),"",IF(W132="","VER RESULTADOS",(X132/W132)))</f>
        <v/>
      </c>
      <c r="AA132" s="137"/>
      <c r="AB132" s="24"/>
    </row>
    <row r="133" spans="1:28" s="59" customFormat="1" ht="18.75" customHeight="1" x14ac:dyDescent="0.3">
      <c r="A133" s="273" t="str">
        <f>IF(ISBLANK('ÁREA MEJORA COMPETENCIAL'!A133),"",'ÁREA MEJORA COMPETENCIAL'!A133)</f>
        <v/>
      </c>
      <c r="B133" s="128" t="str">
        <f>IF(ISBLANK('ÁREA MEJORA COMPETENCIAL'!B133),"",'ÁREA MEJORA COMPETENCIAL'!B133)</f>
        <v/>
      </c>
      <c r="C133" s="101" t="str">
        <f>IF(ISBLANK('ÁREA MEJORA COMPETENCIAL'!C133),"",'ÁREA MEJORA COMPETENCIAL'!C133)</f>
        <v/>
      </c>
      <c r="D133" s="100" t="str">
        <f>IF(ISBLANK('ÁREA MEJORA COMPETENCIAL'!D133),"",'ÁREA MEJORA COMPETENCIAL'!D133)</f>
        <v/>
      </c>
      <c r="E133" s="100" t="str">
        <f>IF(ISBLANK('ÁREA MEJORA COMPETENCIAL'!E133),"",'ÁREA MEJORA COMPETENCIAL'!E133)</f>
        <v/>
      </c>
      <c r="F133" s="145" t="str">
        <f>IF(ISBLANK('ÁREA MEJORA COMPETENCIAL'!F133),"",'ÁREA MEJORA COMPETENCIAL'!F133)</f>
        <v/>
      </c>
      <c r="G133" s="141"/>
      <c r="H133" s="35"/>
      <c r="I133" s="33"/>
      <c r="J133" s="39">
        <f t="shared" si="6"/>
        <v>0</v>
      </c>
      <c r="K133" s="33"/>
      <c r="L133" s="33"/>
      <c r="M133" s="39">
        <f t="shared" si="7"/>
        <v>0</v>
      </c>
      <c r="N133" s="33"/>
      <c r="O133" s="33"/>
      <c r="P133" s="39">
        <f t="shared" si="8"/>
        <v>0</v>
      </c>
      <c r="Q133" s="33"/>
      <c r="R133" s="33"/>
      <c r="S133" s="40">
        <f t="shared" si="9"/>
        <v>0</v>
      </c>
      <c r="T133" s="93"/>
      <c r="U133" s="37" t="str">
        <f>IF(ISBLANK('ÁREA MEJORA COMPETENCIAL'!S133),"",(IF(ISERROR('ÁREA MEJORA COMPETENCIAL'!S133),"",('ÁREA MEJORA COMPETENCIAL'!Y133)*4.44444444)))</f>
        <v/>
      </c>
      <c r="V133" s="34" t="str">
        <f>IF(ISBLANK('ÁREA MEJORA COMPETENCIAL'!S133),"",(ROUND(U133,0)))</f>
        <v/>
      </c>
      <c r="W133" s="38" t="str">
        <f>IF('ÁREA MEJORA COMPETENCIAL'!Y133&lt;=2,"",V133)</f>
        <v/>
      </c>
      <c r="X133" s="223">
        <f t="shared" si="5"/>
        <v>0</v>
      </c>
      <c r="Y133" s="115" t="str">
        <f>IF(ISBLANK('ÁREA MEJORA COMPETENCIAL'!S133),"",IF(W133="","",(X133-W133)))</f>
        <v/>
      </c>
      <c r="Z133" s="122" t="str">
        <f>IF(ISBLANK('ÁREA MEJORA COMPETENCIAL'!S133),"",IF(W133="","VER RESULTADOS",(X133/W133)))</f>
        <v/>
      </c>
      <c r="AA133" s="137"/>
      <c r="AB133" s="24"/>
    </row>
    <row r="134" spans="1:28" s="59" customFormat="1" ht="18.75" customHeight="1" x14ac:dyDescent="0.3">
      <c r="A134" s="273" t="str">
        <f>IF(ISBLANK('ÁREA MEJORA COMPETENCIAL'!A134),"",'ÁREA MEJORA COMPETENCIAL'!A134)</f>
        <v/>
      </c>
      <c r="B134" s="128" t="str">
        <f>IF(ISBLANK('ÁREA MEJORA COMPETENCIAL'!B134),"",'ÁREA MEJORA COMPETENCIAL'!B134)</f>
        <v/>
      </c>
      <c r="C134" s="101" t="str">
        <f>IF(ISBLANK('ÁREA MEJORA COMPETENCIAL'!C134),"",'ÁREA MEJORA COMPETENCIAL'!C134)</f>
        <v/>
      </c>
      <c r="D134" s="100" t="str">
        <f>IF(ISBLANK('ÁREA MEJORA COMPETENCIAL'!D134),"",'ÁREA MEJORA COMPETENCIAL'!D134)</f>
        <v/>
      </c>
      <c r="E134" s="100" t="str">
        <f>IF(ISBLANK('ÁREA MEJORA COMPETENCIAL'!E134),"",'ÁREA MEJORA COMPETENCIAL'!E134)</f>
        <v/>
      </c>
      <c r="F134" s="145" t="str">
        <f>IF(ISBLANK('ÁREA MEJORA COMPETENCIAL'!F134),"",'ÁREA MEJORA COMPETENCIAL'!F134)</f>
        <v/>
      </c>
      <c r="G134" s="141"/>
      <c r="H134" s="170"/>
      <c r="I134" s="33"/>
      <c r="J134" s="39">
        <f t="shared" si="6"/>
        <v>0</v>
      </c>
      <c r="K134" s="33"/>
      <c r="L134" s="33"/>
      <c r="M134" s="39">
        <f t="shared" si="7"/>
        <v>0</v>
      </c>
      <c r="N134" s="33"/>
      <c r="O134" s="33"/>
      <c r="P134" s="39">
        <f t="shared" si="8"/>
        <v>0</v>
      </c>
      <c r="Q134" s="33"/>
      <c r="R134" s="33"/>
      <c r="S134" s="40">
        <f t="shared" si="9"/>
        <v>0</v>
      </c>
      <c r="T134" s="93"/>
      <c r="U134" s="37" t="str">
        <f>IF(ISBLANK('ÁREA MEJORA COMPETENCIAL'!S134),"",(IF(ISERROR('ÁREA MEJORA COMPETENCIAL'!S134),"",('ÁREA MEJORA COMPETENCIAL'!Y134)*4.44444444)))</f>
        <v/>
      </c>
      <c r="V134" s="34" t="str">
        <f>IF(ISBLANK('ÁREA MEJORA COMPETENCIAL'!S134),"",(ROUND(U134,0)))</f>
        <v/>
      </c>
      <c r="W134" s="38" t="str">
        <f>IF('ÁREA MEJORA COMPETENCIAL'!Y134&lt;=2,"",V134)</f>
        <v/>
      </c>
      <c r="X134" s="223">
        <f t="shared" si="5"/>
        <v>0</v>
      </c>
      <c r="Y134" s="115" t="str">
        <f>IF(ISBLANK('ÁREA MEJORA COMPETENCIAL'!S134),"",IF(W134="","",(X134-W134)))</f>
        <v/>
      </c>
      <c r="Z134" s="122" t="str">
        <f>IF(ISBLANK('ÁREA MEJORA COMPETENCIAL'!S134),"",IF(W134="","VER RESULTADOS",(X134/W134)))</f>
        <v/>
      </c>
      <c r="AA134" s="137"/>
      <c r="AB134" s="24"/>
    </row>
    <row r="135" spans="1:28" s="59" customFormat="1" ht="18.75" customHeight="1" x14ac:dyDescent="0.3">
      <c r="A135" s="273" t="str">
        <f>IF(ISBLANK('ÁREA MEJORA COMPETENCIAL'!A135),"",'ÁREA MEJORA COMPETENCIAL'!A135)</f>
        <v/>
      </c>
      <c r="B135" s="128" t="str">
        <f>IF(ISBLANK('ÁREA MEJORA COMPETENCIAL'!B135),"",'ÁREA MEJORA COMPETENCIAL'!B135)</f>
        <v/>
      </c>
      <c r="C135" s="101" t="str">
        <f>IF(ISBLANK('ÁREA MEJORA COMPETENCIAL'!C135),"",'ÁREA MEJORA COMPETENCIAL'!C135)</f>
        <v/>
      </c>
      <c r="D135" s="100" t="str">
        <f>IF(ISBLANK('ÁREA MEJORA COMPETENCIAL'!D135),"",'ÁREA MEJORA COMPETENCIAL'!D135)</f>
        <v/>
      </c>
      <c r="E135" s="100" t="str">
        <f>IF(ISBLANK('ÁREA MEJORA COMPETENCIAL'!E135),"",'ÁREA MEJORA COMPETENCIAL'!E135)</f>
        <v/>
      </c>
      <c r="F135" s="145" t="str">
        <f>IF(ISBLANK('ÁREA MEJORA COMPETENCIAL'!F135),"",'ÁREA MEJORA COMPETENCIAL'!F135)</f>
        <v/>
      </c>
      <c r="G135" s="141"/>
      <c r="H135" s="35"/>
      <c r="I135" s="33"/>
      <c r="J135" s="39">
        <f t="shared" si="6"/>
        <v>0</v>
      </c>
      <c r="K135" s="33"/>
      <c r="L135" s="33"/>
      <c r="M135" s="39">
        <f t="shared" si="7"/>
        <v>0</v>
      </c>
      <c r="N135" s="33"/>
      <c r="O135" s="33"/>
      <c r="P135" s="39">
        <f t="shared" si="8"/>
        <v>0</v>
      </c>
      <c r="Q135" s="33"/>
      <c r="R135" s="33"/>
      <c r="S135" s="40">
        <f t="shared" si="9"/>
        <v>0</v>
      </c>
      <c r="T135" s="93"/>
      <c r="U135" s="37" t="str">
        <f>IF(ISBLANK('ÁREA MEJORA COMPETENCIAL'!S135),"",(IF(ISERROR('ÁREA MEJORA COMPETENCIAL'!S135),"",('ÁREA MEJORA COMPETENCIAL'!Y135)*4.44444444)))</f>
        <v/>
      </c>
      <c r="V135" s="34" t="str">
        <f>IF(ISBLANK('ÁREA MEJORA COMPETENCIAL'!S135),"",(ROUND(U135,0)))</f>
        <v/>
      </c>
      <c r="W135" s="38" t="str">
        <f>IF('ÁREA MEJORA COMPETENCIAL'!Y135&lt;=2,"",V135)</f>
        <v/>
      </c>
      <c r="X135" s="223">
        <f t="shared" si="5"/>
        <v>0</v>
      </c>
      <c r="Y135" s="115" t="str">
        <f>IF(ISBLANK('ÁREA MEJORA COMPETENCIAL'!S135),"",IF(W135="","",(X135-W135)))</f>
        <v/>
      </c>
      <c r="Z135" s="122" t="str">
        <f>IF(ISBLANK('ÁREA MEJORA COMPETENCIAL'!S135),"",IF(W135="","VER RESULTADOS",(X135/W135)))</f>
        <v/>
      </c>
      <c r="AA135" s="137"/>
      <c r="AB135" s="24"/>
    </row>
    <row r="136" spans="1:28" s="59" customFormat="1" ht="18.75" customHeight="1" x14ac:dyDescent="0.3">
      <c r="A136" s="273" t="str">
        <f>IF(ISBLANK('ÁREA MEJORA COMPETENCIAL'!A136),"",'ÁREA MEJORA COMPETENCIAL'!A136)</f>
        <v/>
      </c>
      <c r="B136" s="128" t="str">
        <f>IF(ISBLANK('ÁREA MEJORA COMPETENCIAL'!B136),"",'ÁREA MEJORA COMPETENCIAL'!B136)</f>
        <v/>
      </c>
      <c r="C136" s="101" t="str">
        <f>IF(ISBLANK('ÁREA MEJORA COMPETENCIAL'!C136),"",'ÁREA MEJORA COMPETENCIAL'!C136)</f>
        <v/>
      </c>
      <c r="D136" s="100" t="str">
        <f>IF(ISBLANK('ÁREA MEJORA COMPETENCIAL'!D136),"",'ÁREA MEJORA COMPETENCIAL'!D136)</f>
        <v/>
      </c>
      <c r="E136" s="100" t="str">
        <f>IF(ISBLANK('ÁREA MEJORA COMPETENCIAL'!E136),"",'ÁREA MEJORA COMPETENCIAL'!E136)</f>
        <v/>
      </c>
      <c r="F136" s="145" t="str">
        <f>IF(ISBLANK('ÁREA MEJORA COMPETENCIAL'!F136),"",'ÁREA MEJORA COMPETENCIAL'!F136)</f>
        <v/>
      </c>
      <c r="G136" s="141"/>
      <c r="H136" s="170"/>
      <c r="I136" s="33"/>
      <c r="J136" s="39">
        <f t="shared" si="6"/>
        <v>0</v>
      </c>
      <c r="K136" s="33"/>
      <c r="L136" s="33"/>
      <c r="M136" s="39">
        <f t="shared" si="7"/>
        <v>0</v>
      </c>
      <c r="N136" s="33"/>
      <c r="O136" s="33"/>
      <c r="P136" s="39">
        <f t="shared" si="8"/>
        <v>0</v>
      </c>
      <c r="Q136" s="33"/>
      <c r="R136" s="33"/>
      <c r="S136" s="40">
        <f t="shared" si="9"/>
        <v>0</v>
      </c>
      <c r="T136" s="93"/>
      <c r="U136" s="37" t="str">
        <f>IF(ISBLANK('ÁREA MEJORA COMPETENCIAL'!S136),"",(IF(ISERROR('ÁREA MEJORA COMPETENCIAL'!S136),"",('ÁREA MEJORA COMPETENCIAL'!Y136)*4.44444444)))</f>
        <v/>
      </c>
      <c r="V136" s="34" t="str">
        <f>IF(ISBLANK('ÁREA MEJORA COMPETENCIAL'!S136),"",(ROUND(U136,0)))</f>
        <v/>
      </c>
      <c r="W136" s="38" t="str">
        <f>IF('ÁREA MEJORA COMPETENCIAL'!Y136&lt;=2,"",V136)</f>
        <v/>
      </c>
      <c r="X136" s="223">
        <f t="shared" si="5"/>
        <v>0</v>
      </c>
      <c r="Y136" s="115" t="str">
        <f>IF(ISBLANK('ÁREA MEJORA COMPETENCIAL'!S136),"",IF(W136="","",(X136-W136)))</f>
        <v/>
      </c>
      <c r="Z136" s="122" t="str">
        <f>IF(ISBLANK('ÁREA MEJORA COMPETENCIAL'!S136),"",IF(W136="","VER RESULTADOS",(X136/W136)))</f>
        <v/>
      </c>
      <c r="AA136" s="137"/>
      <c r="AB136" s="24"/>
    </row>
    <row r="137" spans="1:28" s="59" customFormat="1" ht="18.75" customHeight="1" x14ac:dyDescent="0.3">
      <c r="A137" s="273" t="str">
        <f>IF(ISBLANK('ÁREA MEJORA COMPETENCIAL'!A137),"",'ÁREA MEJORA COMPETENCIAL'!A137)</f>
        <v/>
      </c>
      <c r="B137" s="128" t="str">
        <f>IF(ISBLANK('ÁREA MEJORA COMPETENCIAL'!B137),"",'ÁREA MEJORA COMPETENCIAL'!B137)</f>
        <v/>
      </c>
      <c r="C137" s="101" t="str">
        <f>IF(ISBLANK('ÁREA MEJORA COMPETENCIAL'!C137),"",'ÁREA MEJORA COMPETENCIAL'!C137)</f>
        <v/>
      </c>
      <c r="D137" s="100" t="str">
        <f>IF(ISBLANK('ÁREA MEJORA COMPETENCIAL'!D137),"",'ÁREA MEJORA COMPETENCIAL'!D137)</f>
        <v/>
      </c>
      <c r="E137" s="100" t="str">
        <f>IF(ISBLANK('ÁREA MEJORA COMPETENCIAL'!E137),"",'ÁREA MEJORA COMPETENCIAL'!E137)</f>
        <v/>
      </c>
      <c r="F137" s="145" t="str">
        <f>IF(ISBLANK('ÁREA MEJORA COMPETENCIAL'!F137),"",'ÁREA MEJORA COMPETENCIAL'!F137)</f>
        <v/>
      </c>
      <c r="G137" s="141"/>
      <c r="H137" s="35"/>
      <c r="I137" s="33"/>
      <c r="J137" s="39">
        <f t="shared" si="6"/>
        <v>0</v>
      </c>
      <c r="K137" s="33"/>
      <c r="L137" s="33"/>
      <c r="M137" s="39">
        <f t="shared" si="7"/>
        <v>0</v>
      </c>
      <c r="N137" s="33"/>
      <c r="O137" s="33"/>
      <c r="P137" s="39">
        <f t="shared" si="8"/>
        <v>0</v>
      </c>
      <c r="Q137" s="33"/>
      <c r="R137" s="33"/>
      <c r="S137" s="40">
        <f t="shared" si="9"/>
        <v>0</v>
      </c>
      <c r="T137" s="93"/>
      <c r="U137" s="37" t="str">
        <f>IF(ISBLANK('ÁREA MEJORA COMPETENCIAL'!S137),"",(IF(ISERROR('ÁREA MEJORA COMPETENCIAL'!S137),"",('ÁREA MEJORA COMPETENCIAL'!Y137)*4.44444444)))</f>
        <v/>
      </c>
      <c r="V137" s="34" t="str">
        <f>IF(ISBLANK('ÁREA MEJORA COMPETENCIAL'!S137),"",(ROUND(U137,0)))</f>
        <v/>
      </c>
      <c r="W137" s="38" t="str">
        <f>IF('ÁREA MEJORA COMPETENCIAL'!Y137&lt;=2,"",V137)</f>
        <v/>
      </c>
      <c r="X137" s="223">
        <f t="shared" si="5"/>
        <v>0</v>
      </c>
      <c r="Y137" s="115" t="str">
        <f>IF(ISBLANK('ÁREA MEJORA COMPETENCIAL'!S137),"",IF(W137="","",(X137-W137)))</f>
        <v/>
      </c>
      <c r="Z137" s="122" t="str">
        <f>IF(ISBLANK('ÁREA MEJORA COMPETENCIAL'!S137),"",IF(W137="","VER RESULTADOS",(X137/W137)))</f>
        <v/>
      </c>
      <c r="AA137" s="137"/>
      <c r="AB137" s="24"/>
    </row>
    <row r="138" spans="1:28" s="59" customFormat="1" ht="18.75" customHeight="1" x14ac:dyDescent="0.3">
      <c r="A138" s="273" t="str">
        <f>IF(ISBLANK('ÁREA MEJORA COMPETENCIAL'!A138),"",'ÁREA MEJORA COMPETENCIAL'!A138)</f>
        <v/>
      </c>
      <c r="B138" s="128" t="str">
        <f>IF(ISBLANK('ÁREA MEJORA COMPETENCIAL'!B138),"",'ÁREA MEJORA COMPETENCIAL'!B138)</f>
        <v/>
      </c>
      <c r="C138" s="101" t="str">
        <f>IF(ISBLANK('ÁREA MEJORA COMPETENCIAL'!C138),"",'ÁREA MEJORA COMPETENCIAL'!C138)</f>
        <v/>
      </c>
      <c r="D138" s="100" t="str">
        <f>IF(ISBLANK('ÁREA MEJORA COMPETENCIAL'!D138),"",'ÁREA MEJORA COMPETENCIAL'!D138)</f>
        <v/>
      </c>
      <c r="E138" s="100" t="str">
        <f>IF(ISBLANK('ÁREA MEJORA COMPETENCIAL'!E138),"",'ÁREA MEJORA COMPETENCIAL'!E138)</f>
        <v/>
      </c>
      <c r="F138" s="145" t="str">
        <f>IF(ISBLANK('ÁREA MEJORA COMPETENCIAL'!F138),"",'ÁREA MEJORA COMPETENCIAL'!F138)</f>
        <v/>
      </c>
      <c r="G138" s="141"/>
      <c r="H138" s="170"/>
      <c r="I138" s="33"/>
      <c r="J138" s="39">
        <f t="shared" si="6"/>
        <v>0</v>
      </c>
      <c r="K138" s="33"/>
      <c r="L138" s="33"/>
      <c r="M138" s="39">
        <f t="shared" si="7"/>
        <v>0</v>
      </c>
      <c r="N138" s="33"/>
      <c r="O138" s="33"/>
      <c r="P138" s="39">
        <f t="shared" si="8"/>
        <v>0</v>
      </c>
      <c r="Q138" s="33"/>
      <c r="R138" s="33"/>
      <c r="S138" s="40">
        <f t="shared" si="9"/>
        <v>0</v>
      </c>
      <c r="T138" s="93"/>
      <c r="U138" s="37" t="str">
        <f>IF(ISBLANK('ÁREA MEJORA COMPETENCIAL'!S138),"",(IF(ISERROR('ÁREA MEJORA COMPETENCIAL'!S138),"",('ÁREA MEJORA COMPETENCIAL'!Y138)*4.44444444)))</f>
        <v/>
      </c>
      <c r="V138" s="34" t="str">
        <f>IF(ISBLANK('ÁREA MEJORA COMPETENCIAL'!S138),"",(ROUND(U138,0)))</f>
        <v/>
      </c>
      <c r="W138" s="38" t="str">
        <f>IF('ÁREA MEJORA COMPETENCIAL'!Y138&lt;=2,"",V138)</f>
        <v/>
      </c>
      <c r="X138" s="223">
        <f t="shared" si="5"/>
        <v>0</v>
      </c>
      <c r="Y138" s="115" t="str">
        <f>IF(ISBLANK('ÁREA MEJORA COMPETENCIAL'!S138),"",IF(W138="","",(X138-W138)))</f>
        <v/>
      </c>
      <c r="Z138" s="122" t="str">
        <f>IF(ISBLANK('ÁREA MEJORA COMPETENCIAL'!S138),"",IF(W138="","VER RESULTADOS",(X138/W138)))</f>
        <v/>
      </c>
      <c r="AA138" s="137"/>
      <c r="AB138" s="24"/>
    </row>
    <row r="139" spans="1:28" s="59" customFormat="1" ht="18.75" customHeight="1" x14ac:dyDescent="0.3">
      <c r="A139" s="273" t="str">
        <f>IF(ISBLANK('ÁREA MEJORA COMPETENCIAL'!A139),"",'ÁREA MEJORA COMPETENCIAL'!A139)</f>
        <v/>
      </c>
      <c r="B139" s="128" t="str">
        <f>IF(ISBLANK('ÁREA MEJORA COMPETENCIAL'!B139),"",'ÁREA MEJORA COMPETENCIAL'!B139)</f>
        <v/>
      </c>
      <c r="C139" s="101" t="str">
        <f>IF(ISBLANK('ÁREA MEJORA COMPETENCIAL'!C139),"",'ÁREA MEJORA COMPETENCIAL'!C139)</f>
        <v/>
      </c>
      <c r="D139" s="100" t="str">
        <f>IF(ISBLANK('ÁREA MEJORA COMPETENCIAL'!D139),"",'ÁREA MEJORA COMPETENCIAL'!D139)</f>
        <v/>
      </c>
      <c r="E139" s="100" t="str">
        <f>IF(ISBLANK('ÁREA MEJORA COMPETENCIAL'!E139),"",'ÁREA MEJORA COMPETENCIAL'!E139)</f>
        <v/>
      </c>
      <c r="F139" s="145" t="str">
        <f>IF(ISBLANK('ÁREA MEJORA COMPETENCIAL'!F139),"",'ÁREA MEJORA COMPETENCIAL'!F139)</f>
        <v/>
      </c>
      <c r="G139" s="141"/>
      <c r="H139" s="35"/>
      <c r="I139" s="33"/>
      <c r="J139" s="39">
        <f t="shared" si="6"/>
        <v>0</v>
      </c>
      <c r="K139" s="33"/>
      <c r="L139" s="33"/>
      <c r="M139" s="39">
        <f t="shared" si="7"/>
        <v>0</v>
      </c>
      <c r="N139" s="33"/>
      <c r="O139" s="33"/>
      <c r="P139" s="39">
        <f t="shared" si="8"/>
        <v>0</v>
      </c>
      <c r="Q139" s="33"/>
      <c r="R139" s="33"/>
      <c r="S139" s="40">
        <f t="shared" si="9"/>
        <v>0</v>
      </c>
      <c r="T139" s="93"/>
      <c r="U139" s="37" t="str">
        <f>IF(ISBLANK('ÁREA MEJORA COMPETENCIAL'!S139),"",(IF(ISERROR('ÁREA MEJORA COMPETENCIAL'!S139),"",('ÁREA MEJORA COMPETENCIAL'!Y139)*4.44444444)))</f>
        <v/>
      </c>
      <c r="V139" s="34" t="str">
        <f>IF(ISBLANK('ÁREA MEJORA COMPETENCIAL'!S139),"",(ROUND(U139,0)))</f>
        <v/>
      </c>
      <c r="W139" s="38" t="str">
        <f>IF('ÁREA MEJORA COMPETENCIAL'!Y139&lt;=2,"",V139)</f>
        <v/>
      </c>
      <c r="X139" s="223">
        <f t="shared" ref="X139:X162" si="10">SUM(J139,M139,P139,S139)</f>
        <v>0</v>
      </c>
      <c r="Y139" s="115" t="str">
        <f>IF(ISBLANK('ÁREA MEJORA COMPETENCIAL'!S139),"",IF(W139="","",(X139-W139)))</f>
        <v/>
      </c>
      <c r="Z139" s="122" t="str">
        <f>IF(ISBLANK('ÁREA MEJORA COMPETENCIAL'!S139),"",IF(W139="","VER RESULTADOS",(X139/W139)))</f>
        <v/>
      </c>
      <c r="AA139" s="137"/>
      <c r="AB139" s="24"/>
    </row>
    <row r="140" spans="1:28" s="59" customFormat="1" ht="18.75" customHeight="1" x14ac:dyDescent="0.3">
      <c r="A140" s="273" t="str">
        <f>IF(ISBLANK('ÁREA MEJORA COMPETENCIAL'!A140),"",'ÁREA MEJORA COMPETENCIAL'!A140)</f>
        <v/>
      </c>
      <c r="B140" s="128" t="str">
        <f>IF(ISBLANK('ÁREA MEJORA COMPETENCIAL'!B140),"",'ÁREA MEJORA COMPETENCIAL'!B140)</f>
        <v/>
      </c>
      <c r="C140" s="101" t="str">
        <f>IF(ISBLANK('ÁREA MEJORA COMPETENCIAL'!C140),"",'ÁREA MEJORA COMPETENCIAL'!C140)</f>
        <v/>
      </c>
      <c r="D140" s="100" t="str">
        <f>IF(ISBLANK('ÁREA MEJORA COMPETENCIAL'!D140),"",'ÁREA MEJORA COMPETENCIAL'!D140)</f>
        <v/>
      </c>
      <c r="E140" s="100" t="str">
        <f>IF(ISBLANK('ÁREA MEJORA COMPETENCIAL'!E140),"",'ÁREA MEJORA COMPETENCIAL'!E140)</f>
        <v/>
      </c>
      <c r="F140" s="145" t="str">
        <f>IF(ISBLANK('ÁREA MEJORA COMPETENCIAL'!F140),"",'ÁREA MEJORA COMPETENCIAL'!F140)</f>
        <v/>
      </c>
      <c r="G140" s="141"/>
      <c r="H140" s="170"/>
      <c r="I140" s="33"/>
      <c r="J140" s="39">
        <f t="shared" si="6"/>
        <v>0</v>
      </c>
      <c r="K140" s="33"/>
      <c r="L140" s="33"/>
      <c r="M140" s="39">
        <f t="shared" si="7"/>
        <v>0</v>
      </c>
      <c r="N140" s="33"/>
      <c r="O140" s="33"/>
      <c r="P140" s="39">
        <f t="shared" si="8"/>
        <v>0</v>
      </c>
      <c r="Q140" s="33"/>
      <c r="R140" s="33"/>
      <c r="S140" s="40">
        <f t="shared" si="9"/>
        <v>0</v>
      </c>
      <c r="T140" s="93"/>
      <c r="U140" s="37" t="str">
        <f>IF(ISBLANK('ÁREA MEJORA COMPETENCIAL'!S140),"",(IF(ISERROR('ÁREA MEJORA COMPETENCIAL'!S140),"",('ÁREA MEJORA COMPETENCIAL'!Y140)*4.44444444)))</f>
        <v/>
      </c>
      <c r="V140" s="34" t="str">
        <f>IF(ISBLANK('ÁREA MEJORA COMPETENCIAL'!S140),"",(ROUND(U140,0)))</f>
        <v/>
      </c>
      <c r="W140" s="38" t="str">
        <f>IF('ÁREA MEJORA COMPETENCIAL'!Y140&lt;=2,"",V140)</f>
        <v/>
      </c>
      <c r="X140" s="223">
        <f t="shared" si="10"/>
        <v>0</v>
      </c>
      <c r="Y140" s="115" t="str">
        <f>IF(ISBLANK('ÁREA MEJORA COMPETENCIAL'!S140),"",IF(W140="","",(X140-W140)))</f>
        <v/>
      </c>
      <c r="Z140" s="122" t="str">
        <f>IF(ISBLANK('ÁREA MEJORA COMPETENCIAL'!S140),"",IF(W140="","VER RESULTADOS",(X140/W140)))</f>
        <v/>
      </c>
      <c r="AA140" s="137"/>
      <c r="AB140" s="24"/>
    </row>
    <row r="141" spans="1:28" s="59" customFormat="1" ht="18.75" customHeight="1" x14ac:dyDescent="0.3">
      <c r="A141" s="273" t="str">
        <f>IF(ISBLANK('ÁREA MEJORA COMPETENCIAL'!A141),"",'ÁREA MEJORA COMPETENCIAL'!A141)</f>
        <v/>
      </c>
      <c r="B141" s="128" t="str">
        <f>IF(ISBLANK('ÁREA MEJORA COMPETENCIAL'!B141),"",'ÁREA MEJORA COMPETENCIAL'!B141)</f>
        <v/>
      </c>
      <c r="C141" s="101" t="str">
        <f>IF(ISBLANK('ÁREA MEJORA COMPETENCIAL'!C141),"",'ÁREA MEJORA COMPETENCIAL'!C141)</f>
        <v/>
      </c>
      <c r="D141" s="100" t="str">
        <f>IF(ISBLANK('ÁREA MEJORA COMPETENCIAL'!D141),"",'ÁREA MEJORA COMPETENCIAL'!D141)</f>
        <v/>
      </c>
      <c r="E141" s="100" t="str">
        <f>IF(ISBLANK('ÁREA MEJORA COMPETENCIAL'!E141),"",'ÁREA MEJORA COMPETENCIAL'!E141)</f>
        <v/>
      </c>
      <c r="F141" s="145" t="str">
        <f>IF(ISBLANK('ÁREA MEJORA COMPETENCIAL'!F141),"",'ÁREA MEJORA COMPETENCIAL'!F141)</f>
        <v/>
      </c>
      <c r="G141" s="141"/>
      <c r="H141" s="35"/>
      <c r="I141" s="33"/>
      <c r="J141" s="39">
        <f t="shared" si="6"/>
        <v>0</v>
      </c>
      <c r="K141" s="33"/>
      <c r="L141" s="33"/>
      <c r="M141" s="39">
        <f t="shared" si="7"/>
        <v>0</v>
      </c>
      <c r="N141" s="33"/>
      <c r="O141" s="33"/>
      <c r="P141" s="39">
        <f t="shared" si="8"/>
        <v>0</v>
      </c>
      <c r="Q141" s="33"/>
      <c r="R141" s="33"/>
      <c r="S141" s="40">
        <f t="shared" si="9"/>
        <v>0</v>
      </c>
      <c r="T141" s="93"/>
      <c r="U141" s="37" t="str">
        <f>IF(ISBLANK('ÁREA MEJORA COMPETENCIAL'!S141),"",(IF(ISERROR('ÁREA MEJORA COMPETENCIAL'!S141),"",('ÁREA MEJORA COMPETENCIAL'!Y141)*4.44444444)))</f>
        <v/>
      </c>
      <c r="V141" s="34" t="str">
        <f>IF(ISBLANK('ÁREA MEJORA COMPETENCIAL'!S141),"",(ROUND(U141,0)))</f>
        <v/>
      </c>
      <c r="W141" s="38" t="str">
        <f>IF('ÁREA MEJORA COMPETENCIAL'!Y141&lt;=2,"",V141)</f>
        <v/>
      </c>
      <c r="X141" s="223">
        <f t="shared" si="10"/>
        <v>0</v>
      </c>
      <c r="Y141" s="115" t="str">
        <f>IF(ISBLANK('ÁREA MEJORA COMPETENCIAL'!S141),"",IF(W141="","",(X141-W141)))</f>
        <v/>
      </c>
      <c r="Z141" s="122" t="str">
        <f>IF(ISBLANK('ÁREA MEJORA COMPETENCIAL'!S141),"",IF(W141="","VER RESULTADOS",(X141/W141)))</f>
        <v/>
      </c>
      <c r="AA141" s="137"/>
      <c r="AB141" s="24"/>
    </row>
    <row r="142" spans="1:28" s="59" customFormat="1" ht="18.75" customHeight="1" x14ac:dyDescent="0.3">
      <c r="A142" s="273" t="str">
        <f>IF(ISBLANK('ÁREA MEJORA COMPETENCIAL'!A142),"",'ÁREA MEJORA COMPETENCIAL'!A142)</f>
        <v/>
      </c>
      <c r="B142" s="128" t="str">
        <f>IF(ISBLANK('ÁREA MEJORA COMPETENCIAL'!B142),"",'ÁREA MEJORA COMPETENCIAL'!B142)</f>
        <v/>
      </c>
      <c r="C142" s="101" t="str">
        <f>IF(ISBLANK('ÁREA MEJORA COMPETENCIAL'!C142),"",'ÁREA MEJORA COMPETENCIAL'!C142)</f>
        <v/>
      </c>
      <c r="D142" s="100" t="str">
        <f>IF(ISBLANK('ÁREA MEJORA COMPETENCIAL'!D142),"",'ÁREA MEJORA COMPETENCIAL'!D142)</f>
        <v/>
      </c>
      <c r="E142" s="100" t="str">
        <f>IF(ISBLANK('ÁREA MEJORA COMPETENCIAL'!E142),"",'ÁREA MEJORA COMPETENCIAL'!E142)</f>
        <v/>
      </c>
      <c r="F142" s="145" t="str">
        <f>IF(ISBLANK('ÁREA MEJORA COMPETENCIAL'!F142),"",'ÁREA MEJORA COMPETENCIAL'!F142)</f>
        <v/>
      </c>
      <c r="G142" s="141"/>
      <c r="H142" s="170"/>
      <c r="I142" s="33"/>
      <c r="J142" s="39">
        <f t="shared" si="6"/>
        <v>0</v>
      </c>
      <c r="K142" s="33"/>
      <c r="L142" s="33"/>
      <c r="M142" s="39">
        <f t="shared" si="7"/>
        <v>0</v>
      </c>
      <c r="N142" s="33"/>
      <c r="O142" s="33"/>
      <c r="P142" s="39">
        <f t="shared" si="8"/>
        <v>0</v>
      </c>
      <c r="Q142" s="33"/>
      <c r="R142" s="33"/>
      <c r="S142" s="40">
        <f t="shared" si="9"/>
        <v>0</v>
      </c>
      <c r="T142" s="93"/>
      <c r="U142" s="37" t="str">
        <f>IF(ISBLANK('ÁREA MEJORA COMPETENCIAL'!S142),"",(IF(ISERROR('ÁREA MEJORA COMPETENCIAL'!S142),"",('ÁREA MEJORA COMPETENCIAL'!Y142)*4.44444444)))</f>
        <v/>
      </c>
      <c r="V142" s="34" t="str">
        <f>IF(ISBLANK('ÁREA MEJORA COMPETENCIAL'!S142),"",(ROUND(U142,0)))</f>
        <v/>
      </c>
      <c r="W142" s="38" t="str">
        <f>IF('ÁREA MEJORA COMPETENCIAL'!Y142&lt;=2,"",V142)</f>
        <v/>
      </c>
      <c r="X142" s="223">
        <f t="shared" si="10"/>
        <v>0</v>
      </c>
      <c r="Y142" s="115" t="str">
        <f>IF(ISBLANK('ÁREA MEJORA COMPETENCIAL'!S142),"",IF(W142="","",(X142-W142)))</f>
        <v/>
      </c>
      <c r="Z142" s="122" t="str">
        <f>IF(ISBLANK('ÁREA MEJORA COMPETENCIAL'!S142),"",IF(W142="","VER RESULTADOS",(X142/W142)))</f>
        <v/>
      </c>
      <c r="AA142" s="137"/>
      <c r="AB142" s="24"/>
    </row>
    <row r="143" spans="1:28" s="59" customFormat="1" ht="18.75" customHeight="1" x14ac:dyDescent="0.3">
      <c r="A143" s="273" t="str">
        <f>IF(ISBLANK('ÁREA MEJORA COMPETENCIAL'!A143),"",'ÁREA MEJORA COMPETENCIAL'!A143)</f>
        <v/>
      </c>
      <c r="B143" s="128" t="str">
        <f>IF(ISBLANK('ÁREA MEJORA COMPETENCIAL'!B143),"",'ÁREA MEJORA COMPETENCIAL'!B143)</f>
        <v/>
      </c>
      <c r="C143" s="101" t="str">
        <f>IF(ISBLANK('ÁREA MEJORA COMPETENCIAL'!C143),"",'ÁREA MEJORA COMPETENCIAL'!C143)</f>
        <v/>
      </c>
      <c r="D143" s="100" t="str">
        <f>IF(ISBLANK('ÁREA MEJORA COMPETENCIAL'!D143),"",'ÁREA MEJORA COMPETENCIAL'!D143)</f>
        <v/>
      </c>
      <c r="E143" s="100" t="str">
        <f>IF(ISBLANK('ÁREA MEJORA COMPETENCIAL'!E143),"",'ÁREA MEJORA COMPETENCIAL'!E143)</f>
        <v/>
      </c>
      <c r="F143" s="145" t="str">
        <f>IF(ISBLANK('ÁREA MEJORA COMPETENCIAL'!F143),"",'ÁREA MEJORA COMPETENCIAL'!F143)</f>
        <v/>
      </c>
      <c r="G143" s="141"/>
      <c r="H143" s="35"/>
      <c r="I143" s="33"/>
      <c r="J143" s="39">
        <f t="shared" si="6"/>
        <v>0</v>
      </c>
      <c r="K143" s="33"/>
      <c r="L143" s="33"/>
      <c r="M143" s="39">
        <f t="shared" si="7"/>
        <v>0</v>
      </c>
      <c r="N143" s="33"/>
      <c r="O143" s="33"/>
      <c r="P143" s="39">
        <f t="shared" si="8"/>
        <v>0</v>
      </c>
      <c r="Q143" s="33"/>
      <c r="R143" s="33"/>
      <c r="S143" s="40">
        <f t="shared" si="9"/>
        <v>0</v>
      </c>
      <c r="T143" s="93"/>
      <c r="U143" s="37" t="str">
        <f>IF(ISBLANK('ÁREA MEJORA COMPETENCIAL'!S143),"",(IF(ISERROR('ÁREA MEJORA COMPETENCIAL'!S143),"",('ÁREA MEJORA COMPETENCIAL'!Y143)*4.44444444)))</f>
        <v/>
      </c>
      <c r="V143" s="34" t="str">
        <f>IF(ISBLANK('ÁREA MEJORA COMPETENCIAL'!S143),"",(ROUND(U143,0)))</f>
        <v/>
      </c>
      <c r="W143" s="38" t="str">
        <f>IF('ÁREA MEJORA COMPETENCIAL'!Y143&lt;=2,"",V143)</f>
        <v/>
      </c>
      <c r="X143" s="223">
        <f t="shared" si="10"/>
        <v>0</v>
      </c>
      <c r="Y143" s="115" t="str">
        <f>IF(ISBLANK('ÁREA MEJORA COMPETENCIAL'!S143),"",IF(W143="","",(X143-W143)))</f>
        <v/>
      </c>
      <c r="Z143" s="122" t="str">
        <f>IF(ISBLANK('ÁREA MEJORA COMPETENCIAL'!S143),"",IF(W143="","VER RESULTADOS",(X143/W143)))</f>
        <v/>
      </c>
      <c r="AA143" s="137"/>
      <c r="AB143" s="24"/>
    </row>
    <row r="144" spans="1:28" s="59" customFormat="1" ht="18.75" customHeight="1" x14ac:dyDescent="0.3">
      <c r="A144" s="273" t="str">
        <f>IF(ISBLANK('ÁREA MEJORA COMPETENCIAL'!A144),"",'ÁREA MEJORA COMPETENCIAL'!A144)</f>
        <v/>
      </c>
      <c r="B144" s="128" t="str">
        <f>IF(ISBLANK('ÁREA MEJORA COMPETENCIAL'!B144),"",'ÁREA MEJORA COMPETENCIAL'!B144)</f>
        <v/>
      </c>
      <c r="C144" s="101" t="str">
        <f>IF(ISBLANK('ÁREA MEJORA COMPETENCIAL'!C144),"",'ÁREA MEJORA COMPETENCIAL'!C144)</f>
        <v/>
      </c>
      <c r="D144" s="100" t="str">
        <f>IF(ISBLANK('ÁREA MEJORA COMPETENCIAL'!D144),"",'ÁREA MEJORA COMPETENCIAL'!D144)</f>
        <v/>
      </c>
      <c r="E144" s="100" t="str">
        <f>IF(ISBLANK('ÁREA MEJORA COMPETENCIAL'!E144),"",'ÁREA MEJORA COMPETENCIAL'!E144)</f>
        <v/>
      </c>
      <c r="F144" s="145" t="str">
        <f>IF(ISBLANK('ÁREA MEJORA COMPETENCIAL'!F144),"",'ÁREA MEJORA COMPETENCIAL'!F144)</f>
        <v/>
      </c>
      <c r="G144" s="141"/>
      <c r="H144" s="170"/>
      <c r="I144" s="33"/>
      <c r="J144" s="39">
        <f t="shared" si="6"/>
        <v>0</v>
      </c>
      <c r="K144" s="33"/>
      <c r="L144" s="33"/>
      <c r="M144" s="39">
        <f t="shared" si="7"/>
        <v>0</v>
      </c>
      <c r="N144" s="33"/>
      <c r="O144" s="33"/>
      <c r="P144" s="39">
        <f t="shared" si="8"/>
        <v>0</v>
      </c>
      <c r="Q144" s="33"/>
      <c r="R144" s="33"/>
      <c r="S144" s="40">
        <f t="shared" si="9"/>
        <v>0</v>
      </c>
      <c r="T144" s="93"/>
      <c r="U144" s="37" t="str">
        <f>IF(ISBLANK('ÁREA MEJORA COMPETENCIAL'!S144),"",(IF(ISERROR('ÁREA MEJORA COMPETENCIAL'!S144),"",('ÁREA MEJORA COMPETENCIAL'!Y144)*4.44444444)))</f>
        <v/>
      </c>
      <c r="V144" s="34" t="str">
        <f>IF(ISBLANK('ÁREA MEJORA COMPETENCIAL'!S144),"",(ROUND(U144,0)))</f>
        <v/>
      </c>
      <c r="W144" s="38" t="str">
        <f>IF('ÁREA MEJORA COMPETENCIAL'!Y144&lt;=2,"",V144)</f>
        <v/>
      </c>
      <c r="X144" s="223">
        <f t="shared" si="10"/>
        <v>0</v>
      </c>
      <c r="Y144" s="115" t="str">
        <f>IF(ISBLANK('ÁREA MEJORA COMPETENCIAL'!S144),"",IF(W144="","",(X144-W144)))</f>
        <v/>
      </c>
      <c r="Z144" s="122" t="str">
        <f>IF(ISBLANK('ÁREA MEJORA COMPETENCIAL'!S144),"",IF(W144="","VER RESULTADOS",(X144/W144)))</f>
        <v/>
      </c>
      <c r="AA144" s="137"/>
      <c r="AB144" s="24"/>
    </row>
    <row r="145" spans="1:28" s="59" customFormat="1" ht="18.75" customHeight="1" x14ac:dyDescent="0.3">
      <c r="A145" s="273" t="str">
        <f>IF(ISBLANK('ÁREA MEJORA COMPETENCIAL'!A145),"",'ÁREA MEJORA COMPETENCIAL'!A145)</f>
        <v/>
      </c>
      <c r="B145" s="128" t="str">
        <f>IF(ISBLANK('ÁREA MEJORA COMPETENCIAL'!B145),"",'ÁREA MEJORA COMPETENCIAL'!B145)</f>
        <v/>
      </c>
      <c r="C145" s="101" t="str">
        <f>IF(ISBLANK('ÁREA MEJORA COMPETENCIAL'!C145),"",'ÁREA MEJORA COMPETENCIAL'!C145)</f>
        <v/>
      </c>
      <c r="D145" s="100" t="str">
        <f>IF(ISBLANK('ÁREA MEJORA COMPETENCIAL'!D145),"",'ÁREA MEJORA COMPETENCIAL'!D145)</f>
        <v/>
      </c>
      <c r="E145" s="100" t="str">
        <f>IF(ISBLANK('ÁREA MEJORA COMPETENCIAL'!E145),"",'ÁREA MEJORA COMPETENCIAL'!E145)</f>
        <v/>
      </c>
      <c r="F145" s="145" t="str">
        <f>IF(ISBLANK('ÁREA MEJORA COMPETENCIAL'!F145),"",'ÁREA MEJORA COMPETENCIAL'!F145)</f>
        <v/>
      </c>
      <c r="G145" s="141"/>
      <c r="H145" s="35"/>
      <c r="I145" s="33"/>
      <c r="J145" s="39">
        <f t="shared" si="6"/>
        <v>0</v>
      </c>
      <c r="K145" s="33"/>
      <c r="L145" s="33"/>
      <c r="M145" s="39">
        <f t="shared" si="7"/>
        <v>0</v>
      </c>
      <c r="N145" s="33"/>
      <c r="O145" s="33"/>
      <c r="P145" s="39">
        <f t="shared" si="8"/>
        <v>0</v>
      </c>
      <c r="Q145" s="33"/>
      <c r="R145" s="33"/>
      <c r="S145" s="40">
        <f t="shared" si="9"/>
        <v>0</v>
      </c>
      <c r="T145" s="93"/>
      <c r="U145" s="37" t="str">
        <f>IF(ISBLANK('ÁREA MEJORA COMPETENCIAL'!S145),"",(IF(ISERROR('ÁREA MEJORA COMPETENCIAL'!S145),"",('ÁREA MEJORA COMPETENCIAL'!Y145)*4.44444444)))</f>
        <v/>
      </c>
      <c r="V145" s="34" t="str">
        <f>IF(ISBLANK('ÁREA MEJORA COMPETENCIAL'!S145),"",(ROUND(U145,0)))</f>
        <v/>
      </c>
      <c r="W145" s="38" t="str">
        <f>IF('ÁREA MEJORA COMPETENCIAL'!Y145&lt;=2,"",V145)</f>
        <v/>
      </c>
      <c r="X145" s="223">
        <f t="shared" si="10"/>
        <v>0</v>
      </c>
      <c r="Y145" s="115" t="str">
        <f>IF(ISBLANK('ÁREA MEJORA COMPETENCIAL'!S145),"",IF(W145="","",(X145-W145)))</f>
        <v/>
      </c>
      <c r="Z145" s="122" t="str">
        <f>IF(ISBLANK('ÁREA MEJORA COMPETENCIAL'!S145),"",IF(W145="","VER RESULTADOS",(X145/W145)))</f>
        <v/>
      </c>
      <c r="AA145" s="137"/>
      <c r="AB145" s="24"/>
    </row>
    <row r="146" spans="1:28" s="59" customFormat="1" ht="18.75" customHeight="1" x14ac:dyDescent="0.3">
      <c r="A146" s="273" t="str">
        <f>IF(ISBLANK('ÁREA MEJORA COMPETENCIAL'!A146),"",'ÁREA MEJORA COMPETENCIAL'!A146)</f>
        <v/>
      </c>
      <c r="B146" s="128" t="str">
        <f>IF(ISBLANK('ÁREA MEJORA COMPETENCIAL'!B146),"",'ÁREA MEJORA COMPETENCIAL'!B146)</f>
        <v/>
      </c>
      <c r="C146" s="101" t="str">
        <f>IF(ISBLANK('ÁREA MEJORA COMPETENCIAL'!C146),"",'ÁREA MEJORA COMPETENCIAL'!C146)</f>
        <v/>
      </c>
      <c r="D146" s="100" t="str">
        <f>IF(ISBLANK('ÁREA MEJORA COMPETENCIAL'!D146),"",'ÁREA MEJORA COMPETENCIAL'!D146)</f>
        <v/>
      </c>
      <c r="E146" s="100" t="str">
        <f>IF(ISBLANK('ÁREA MEJORA COMPETENCIAL'!E146),"",'ÁREA MEJORA COMPETENCIAL'!E146)</f>
        <v/>
      </c>
      <c r="F146" s="145" t="str">
        <f>IF(ISBLANK('ÁREA MEJORA COMPETENCIAL'!F146),"",'ÁREA MEJORA COMPETENCIAL'!F146)</f>
        <v/>
      </c>
      <c r="G146" s="141"/>
      <c r="H146" s="170"/>
      <c r="I146" s="33"/>
      <c r="J146" s="39">
        <f t="shared" ref="J146:J162" si="11">SUM(H146,I146)</f>
        <v>0</v>
      </c>
      <c r="K146" s="33"/>
      <c r="L146" s="33"/>
      <c r="M146" s="39">
        <f t="shared" ref="M146:M162" si="12">SUM(K146,L146)</f>
        <v>0</v>
      </c>
      <c r="N146" s="33"/>
      <c r="O146" s="33"/>
      <c r="P146" s="39">
        <f t="shared" ref="P146:P162" si="13">SUM(N146,O146)</f>
        <v>0</v>
      </c>
      <c r="Q146" s="33"/>
      <c r="R146" s="33"/>
      <c r="S146" s="40">
        <f t="shared" ref="S146:S162" si="14">SUM(Q146,R146)</f>
        <v>0</v>
      </c>
      <c r="T146" s="93"/>
      <c r="U146" s="37" t="str">
        <f>IF(ISBLANK('ÁREA MEJORA COMPETENCIAL'!S146),"",(IF(ISERROR('ÁREA MEJORA COMPETENCIAL'!S146),"",('ÁREA MEJORA COMPETENCIAL'!Y146)*4.44444444)))</f>
        <v/>
      </c>
      <c r="V146" s="34" t="str">
        <f>IF(ISBLANK('ÁREA MEJORA COMPETENCIAL'!S146),"",(ROUND(U146,0)))</f>
        <v/>
      </c>
      <c r="W146" s="38" t="str">
        <f>IF('ÁREA MEJORA COMPETENCIAL'!Y146&lt;=2,"",V146)</f>
        <v/>
      </c>
      <c r="X146" s="223">
        <f t="shared" si="10"/>
        <v>0</v>
      </c>
      <c r="Y146" s="115" t="str">
        <f>IF(ISBLANK('ÁREA MEJORA COMPETENCIAL'!S146),"",IF(W146="","",(X146-W146)))</f>
        <v/>
      </c>
      <c r="Z146" s="122" t="str">
        <f>IF(ISBLANK('ÁREA MEJORA COMPETENCIAL'!S146),"",IF(W146="","VER RESULTADOS",(X146/W146)))</f>
        <v/>
      </c>
      <c r="AA146" s="137"/>
      <c r="AB146" s="24"/>
    </row>
    <row r="147" spans="1:28" s="59" customFormat="1" ht="18.75" customHeight="1" x14ac:dyDescent="0.3">
      <c r="A147" s="273" t="str">
        <f>IF(ISBLANK('ÁREA MEJORA COMPETENCIAL'!A147),"",'ÁREA MEJORA COMPETENCIAL'!A147)</f>
        <v/>
      </c>
      <c r="B147" s="128" t="str">
        <f>IF(ISBLANK('ÁREA MEJORA COMPETENCIAL'!B147),"",'ÁREA MEJORA COMPETENCIAL'!B147)</f>
        <v/>
      </c>
      <c r="C147" s="101" t="str">
        <f>IF(ISBLANK('ÁREA MEJORA COMPETENCIAL'!C147),"",'ÁREA MEJORA COMPETENCIAL'!C147)</f>
        <v/>
      </c>
      <c r="D147" s="100" t="str">
        <f>IF(ISBLANK('ÁREA MEJORA COMPETENCIAL'!D147),"",'ÁREA MEJORA COMPETENCIAL'!D147)</f>
        <v/>
      </c>
      <c r="E147" s="100" t="str">
        <f>IF(ISBLANK('ÁREA MEJORA COMPETENCIAL'!E147),"",'ÁREA MEJORA COMPETENCIAL'!E147)</f>
        <v/>
      </c>
      <c r="F147" s="145" t="str">
        <f>IF(ISBLANK('ÁREA MEJORA COMPETENCIAL'!F147),"",'ÁREA MEJORA COMPETENCIAL'!F147)</f>
        <v/>
      </c>
      <c r="G147" s="141"/>
      <c r="H147" s="35"/>
      <c r="I147" s="33"/>
      <c r="J147" s="39">
        <f t="shared" si="11"/>
        <v>0</v>
      </c>
      <c r="K147" s="33"/>
      <c r="L147" s="33"/>
      <c r="M147" s="39">
        <f t="shared" si="12"/>
        <v>0</v>
      </c>
      <c r="N147" s="33"/>
      <c r="O147" s="33"/>
      <c r="P147" s="39">
        <f t="shared" si="13"/>
        <v>0</v>
      </c>
      <c r="Q147" s="33"/>
      <c r="R147" s="33"/>
      <c r="S147" s="40">
        <f t="shared" si="14"/>
        <v>0</v>
      </c>
      <c r="T147" s="93"/>
      <c r="U147" s="37" t="str">
        <f>IF(ISBLANK('ÁREA MEJORA COMPETENCIAL'!S147),"",(IF(ISERROR('ÁREA MEJORA COMPETENCIAL'!S147),"",('ÁREA MEJORA COMPETENCIAL'!Y147)*4.44444444)))</f>
        <v/>
      </c>
      <c r="V147" s="34" t="str">
        <f>IF(ISBLANK('ÁREA MEJORA COMPETENCIAL'!S147),"",(ROUND(U147,0)))</f>
        <v/>
      </c>
      <c r="W147" s="38" t="str">
        <f>IF('ÁREA MEJORA COMPETENCIAL'!Y147&lt;=2,"",V147)</f>
        <v/>
      </c>
      <c r="X147" s="223">
        <f t="shared" si="10"/>
        <v>0</v>
      </c>
      <c r="Y147" s="115" t="str">
        <f>IF(ISBLANK('ÁREA MEJORA COMPETENCIAL'!S147),"",IF(W147="","",(X147-W147)))</f>
        <v/>
      </c>
      <c r="Z147" s="122" t="str">
        <f>IF(ISBLANK('ÁREA MEJORA COMPETENCIAL'!S147),"",IF(W147="","VER RESULTADOS",(X147/W147)))</f>
        <v/>
      </c>
      <c r="AA147" s="137"/>
      <c r="AB147" s="24"/>
    </row>
    <row r="148" spans="1:28" s="59" customFormat="1" ht="18.75" customHeight="1" x14ac:dyDescent="0.3">
      <c r="A148" s="273" t="str">
        <f>IF(ISBLANK('ÁREA MEJORA COMPETENCIAL'!A148),"",'ÁREA MEJORA COMPETENCIAL'!A148)</f>
        <v/>
      </c>
      <c r="B148" s="128" t="str">
        <f>IF(ISBLANK('ÁREA MEJORA COMPETENCIAL'!B148),"",'ÁREA MEJORA COMPETENCIAL'!B148)</f>
        <v/>
      </c>
      <c r="C148" s="101" t="str">
        <f>IF(ISBLANK('ÁREA MEJORA COMPETENCIAL'!C148),"",'ÁREA MEJORA COMPETENCIAL'!C148)</f>
        <v/>
      </c>
      <c r="D148" s="100" t="str">
        <f>IF(ISBLANK('ÁREA MEJORA COMPETENCIAL'!D148),"",'ÁREA MEJORA COMPETENCIAL'!D148)</f>
        <v/>
      </c>
      <c r="E148" s="100" t="str">
        <f>IF(ISBLANK('ÁREA MEJORA COMPETENCIAL'!E148),"",'ÁREA MEJORA COMPETENCIAL'!E148)</f>
        <v/>
      </c>
      <c r="F148" s="145" t="str">
        <f>IF(ISBLANK('ÁREA MEJORA COMPETENCIAL'!F148),"",'ÁREA MEJORA COMPETENCIAL'!F148)</f>
        <v/>
      </c>
      <c r="G148" s="141"/>
      <c r="H148" s="170"/>
      <c r="I148" s="33"/>
      <c r="J148" s="39">
        <f t="shared" si="11"/>
        <v>0</v>
      </c>
      <c r="K148" s="33"/>
      <c r="L148" s="33"/>
      <c r="M148" s="39">
        <f t="shared" si="12"/>
        <v>0</v>
      </c>
      <c r="N148" s="33"/>
      <c r="O148" s="33"/>
      <c r="P148" s="39">
        <f t="shared" si="13"/>
        <v>0</v>
      </c>
      <c r="Q148" s="33"/>
      <c r="R148" s="33"/>
      <c r="S148" s="40">
        <f t="shared" si="14"/>
        <v>0</v>
      </c>
      <c r="T148" s="93"/>
      <c r="U148" s="37" t="str">
        <f>IF(ISBLANK('ÁREA MEJORA COMPETENCIAL'!S148),"",(IF(ISERROR('ÁREA MEJORA COMPETENCIAL'!S148),"",('ÁREA MEJORA COMPETENCIAL'!Y148)*4.44444444)))</f>
        <v/>
      </c>
      <c r="V148" s="34" t="str">
        <f>IF(ISBLANK('ÁREA MEJORA COMPETENCIAL'!S148),"",(ROUND(U148,0)))</f>
        <v/>
      </c>
      <c r="W148" s="38" t="str">
        <f>IF('ÁREA MEJORA COMPETENCIAL'!Y148&lt;=2,"",V148)</f>
        <v/>
      </c>
      <c r="X148" s="223">
        <f t="shared" si="10"/>
        <v>0</v>
      </c>
      <c r="Y148" s="115" t="str">
        <f>IF(ISBLANK('ÁREA MEJORA COMPETENCIAL'!S148),"",IF(W148="","",(X148-W148)))</f>
        <v/>
      </c>
      <c r="Z148" s="122" t="str">
        <f>IF(ISBLANK('ÁREA MEJORA COMPETENCIAL'!S148),"",IF(W148="","VER RESULTADOS",(X148/W148)))</f>
        <v/>
      </c>
      <c r="AA148" s="137"/>
      <c r="AB148" s="24"/>
    </row>
    <row r="149" spans="1:28" s="59" customFormat="1" ht="18.75" customHeight="1" x14ac:dyDescent="0.3">
      <c r="A149" s="273" t="str">
        <f>IF(ISBLANK('ÁREA MEJORA COMPETENCIAL'!A149),"",'ÁREA MEJORA COMPETENCIAL'!A149)</f>
        <v/>
      </c>
      <c r="B149" s="128" t="str">
        <f>IF(ISBLANK('ÁREA MEJORA COMPETENCIAL'!B149),"",'ÁREA MEJORA COMPETENCIAL'!B149)</f>
        <v/>
      </c>
      <c r="C149" s="101" t="str">
        <f>IF(ISBLANK('ÁREA MEJORA COMPETENCIAL'!C149),"",'ÁREA MEJORA COMPETENCIAL'!C149)</f>
        <v/>
      </c>
      <c r="D149" s="100" t="str">
        <f>IF(ISBLANK('ÁREA MEJORA COMPETENCIAL'!D149),"",'ÁREA MEJORA COMPETENCIAL'!D149)</f>
        <v/>
      </c>
      <c r="E149" s="100" t="str">
        <f>IF(ISBLANK('ÁREA MEJORA COMPETENCIAL'!E149),"",'ÁREA MEJORA COMPETENCIAL'!E149)</f>
        <v/>
      </c>
      <c r="F149" s="145" t="str">
        <f>IF(ISBLANK('ÁREA MEJORA COMPETENCIAL'!F149),"",'ÁREA MEJORA COMPETENCIAL'!F149)</f>
        <v/>
      </c>
      <c r="G149" s="141"/>
      <c r="H149" s="35"/>
      <c r="I149" s="33"/>
      <c r="J149" s="39">
        <f t="shared" si="11"/>
        <v>0</v>
      </c>
      <c r="K149" s="33"/>
      <c r="L149" s="33"/>
      <c r="M149" s="39">
        <f t="shared" si="12"/>
        <v>0</v>
      </c>
      <c r="N149" s="33"/>
      <c r="O149" s="33"/>
      <c r="P149" s="39">
        <f t="shared" si="13"/>
        <v>0</v>
      </c>
      <c r="Q149" s="33"/>
      <c r="R149" s="33"/>
      <c r="S149" s="40">
        <f t="shared" si="14"/>
        <v>0</v>
      </c>
      <c r="T149" s="93"/>
      <c r="U149" s="37" t="str">
        <f>IF(ISBLANK('ÁREA MEJORA COMPETENCIAL'!S149),"",(IF(ISERROR('ÁREA MEJORA COMPETENCIAL'!S149),"",('ÁREA MEJORA COMPETENCIAL'!Y149)*4.44444444)))</f>
        <v/>
      </c>
      <c r="V149" s="34" t="str">
        <f>IF(ISBLANK('ÁREA MEJORA COMPETENCIAL'!S149),"",(ROUND(U149,0)))</f>
        <v/>
      </c>
      <c r="W149" s="38" t="str">
        <f>IF('ÁREA MEJORA COMPETENCIAL'!Y149&lt;=2,"",V149)</f>
        <v/>
      </c>
      <c r="X149" s="223">
        <f t="shared" si="10"/>
        <v>0</v>
      </c>
      <c r="Y149" s="115" t="str">
        <f>IF(ISBLANK('ÁREA MEJORA COMPETENCIAL'!S149),"",IF(W149="","",(X149-W149)))</f>
        <v/>
      </c>
      <c r="Z149" s="122" t="str">
        <f>IF(ISBLANK('ÁREA MEJORA COMPETENCIAL'!S149),"",IF(W149="","VER RESULTADOS",(X149/W149)))</f>
        <v/>
      </c>
      <c r="AA149" s="137"/>
      <c r="AB149" s="24"/>
    </row>
    <row r="150" spans="1:28" s="59" customFormat="1" ht="18.75" customHeight="1" x14ac:dyDescent="0.3">
      <c r="A150" s="273" t="str">
        <f>IF(ISBLANK('ÁREA MEJORA COMPETENCIAL'!A150),"",'ÁREA MEJORA COMPETENCIAL'!A150)</f>
        <v/>
      </c>
      <c r="B150" s="128" t="str">
        <f>IF(ISBLANK('ÁREA MEJORA COMPETENCIAL'!B150),"",'ÁREA MEJORA COMPETENCIAL'!B150)</f>
        <v/>
      </c>
      <c r="C150" s="101" t="str">
        <f>IF(ISBLANK('ÁREA MEJORA COMPETENCIAL'!C150),"",'ÁREA MEJORA COMPETENCIAL'!C150)</f>
        <v/>
      </c>
      <c r="D150" s="100" t="str">
        <f>IF(ISBLANK('ÁREA MEJORA COMPETENCIAL'!D150),"",'ÁREA MEJORA COMPETENCIAL'!D150)</f>
        <v/>
      </c>
      <c r="E150" s="100" t="str">
        <f>IF(ISBLANK('ÁREA MEJORA COMPETENCIAL'!E150),"",'ÁREA MEJORA COMPETENCIAL'!E150)</f>
        <v/>
      </c>
      <c r="F150" s="145" t="str">
        <f>IF(ISBLANK('ÁREA MEJORA COMPETENCIAL'!F150),"",'ÁREA MEJORA COMPETENCIAL'!F150)</f>
        <v/>
      </c>
      <c r="G150" s="141"/>
      <c r="H150" s="170"/>
      <c r="I150" s="33"/>
      <c r="J150" s="39">
        <f t="shared" si="11"/>
        <v>0</v>
      </c>
      <c r="K150" s="33"/>
      <c r="L150" s="33"/>
      <c r="M150" s="39">
        <f t="shared" si="12"/>
        <v>0</v>
      </c>
      <c r="N150" s="33"/>
      <c r="O150" s="33"/>
      <c r="P150" s="39">
        <f t="shared" si="13"/>
        <v>0</v>
      </c>
      <c r="Q150" s="33"/>
      <c r="R150" s="33"/>
      <c r="S150" s="40">
        <f t="shared" si="14"/>
        <v>0</v>
      </c>
      <c r="T150" s="93"/>
      <c r="U150" s="37" t="str">
        <f>IF(ISBLANK('ÁREA MEJORA COMPETENCIAL'!S150),"",(IF(ISERROR('ÁREA MEJORA COMPETENCIAL'!S150),"",('ÁREA MEJORA COMPETENCIAL'!Y150)*4.44444444)))</f>
        <v/>
      </c>
      <c r="V150" s="34" t="str">
        <f>IF(ISBLANK('ÁREA MEJORA COMPETENCIAL'!S150),"",(ROUND(U150,0)))</f>
        <v/>
      </c>
      <c r="W150" s="38" t="str">
        <f>IF('ÁREA MEJORA COMPETENCIAL'!Y150&lt;=2,"",V150)</f>
        <v/>
      </c>
      <c r="X150" s="223">
        <f t="shared" si="10"/>
        <v>0</v>
      </c>
      <c r="Y150" s="115" t="str">
        <f>IF(ISBLANK('ÁREA MEJORA COMPETENCIAL'!S150),"",IF(W150="","",(X150-W150)))</f>
        <v/>
      </c>
      <c r="Z150" s="122" t="str">
        <f>IF(ISBLANK('ÁREA MEJORA COMPETENCIAL'!S150),"",IF(W150="","VER RESULTADOS",(X150/W150)))</f>
        <v/>
      </c>
      <c r="AA150" s="137"/>
      <c r="AB150" s="24"/>
    </row>
    <row r="151" spans="1:28" s="59" customFormat="1" ht="18.75" customHeight="1" x14ac:dyDescent="0.3">
      <c r="A151" s="273" t="str">
        <f>IF(ISBLANK('ÁREA MEJORA COMPETENCIAL'!A151),"",'ÁREA MEJORA COMPETENCIAL'!A151)</f>
        <v/>
      </c>
      <c r="B151" s="128" t="str">
        <f>IF(ISBLANK('ÁREA MEJORA COMPETENCIAL'!B151),"",'ÁREA MEJORA COMPETENCIAL'!B151)</f>
        <v/>
      </c>
      <c r="C151" s="101" t="str">
        <f>IF(ISBLANK('ÁREA MEJORA COMPETENCIAL'!C151),"",'ÁREA MEJORA COMPETENCIAL'!C151)</f>
        <v/>
      </c>
      <c r="D151" s="100" t="str">
        <f>IF(ISBLANK('ÁREA MEJORA COMPETENCIAL'!D151),"",'ÁREA MEJORA COMPETENCIAL'!D151)</f>
        <v/>
      </c>
      <c r="E151" s="100" t="str">
        <f>IF(ISBLANK('ÁREA MEJORA COMPETENCIAL'!E151),"",'ÁREA MEJORA COMPETENCIAL'!E151)</f>
        <v/>
      </c>
      <c r="F151" s="145" t="str">
        <f>IF(ISBLANK('ÁREA MEJORA COMPETENCIAL'!F151),"",'ÁREA MEJORA COMPETENCIAL'!F151)</f>
        <v/>
      </c>
      <c r="G151" s="141"/>
      <c r="H151" s="35"/>
      <c r="I151" s="33"/>
      <c r="J151" s="39">
        <f t="shared" si="11"/>
        <v>0</v>
      </c>
      <c r="K151" s="33"/>
      <c r="L151" s="33"/>
      <c r="M151" s="39">
        <f t="shared" si="12"/>
        <v>0</v>
      </c>
      <c r="N151" s="33"/>
      <c r="O151" s="33"/>
      <c r="P151" s="39">
        <f t="shared" si="13"/>
        <v>0</v>
      </c>
      <c r="Q151" s="33"/>
      <c r="R151" s="33"/>
      <c r="S151" s="40">
        <f t="shared" si="14"/>
        <v>0</v>
      </c>
      <c r="T151" s="93"/>
      <c r="U151" s="37" t="str">
        <f>IF(ISBLANK('ÁREA MEJORA COMPETENCIAL'!S151),"",(IF(ISERROR('ÁREA MEJORA COMPETENCIAL'!S151),"",('ÁREA MEJORA COMPETENCIAL'!Y151)*4.44444444)))</f>
        <v/>
      </c>
      <c r="V151" s="34" t="str">
        <f>IF(ISBLANK('ÁREA MEJORA COMPETENCIAL'!S151),"",(ROUND(U151,0)))</f>
        <v/>
      </c>
      <c r="W151" s="38" t="str">
        <f>IF('ÁREA MEJORA COMPETENCIAL'!Y151&lt;=2,"",V151)</f>
        <v/>
      </c>
      <c r="X151" s="223">
        <f t="shared" si="10"/>
        <v>0</v>
      </c>
      <c r="Y151" s="115" t="str">
        <f>IF(ISBLANK('ÁREA MEJORA COMPETENCIAL'!S151),"",IF(W151="","",(X151-W151)))</f>
        <v/>
      </c>
      <c r="Z151" s="122" t="str">
        <f>IF(ISBLANK('ÁREA MEJORA COMPETENCIAL'!S151),"",IF(W151="","VER RESULTADOS",(X151/W151)))</f>
        <v/>
      </c>
      <c r="AA151" s="137"/>
      <c r="AB151" s="24"/>
    </row>
    <row r="152" spans="1:28" s="59" customFormat="1" ht="18.75" customHeight="1" x14ac:dyDescent="0.3">
      <c r="A152" s="273" t="str">
        <f>IF(ISBLANK('ÁREA MEJORA COMPETENCIAL'!A152),"",'ÁREA MEJORA COMPETENCIAL'!A152)</f>
        <v/>
      </c>
      <c r="B152" s="128" t="str">
        <f>IF(ISBLANK('ÁREA MEJORA COMPETENCIAL'!B152),"",'ÁREA MEJORA COMPETENCIAL'!B152)</f>
        <v/>
      </c>
      <c r="C152" s="101" t="str">
        <f>IF(ISBLANK('ÁREA MEJORA COMPETENCIAL'!C152),"",'ÁREA MEJORA COMPETENCIAL'!C152)</f>
        <v/>
      </c>
      <c r="D152" s="100" t="str">
        <f>IF(ISBLANK('ÁREA MEJORA COMPETENCIAL'!D152),"",'ÁREA MEJORA COMPETENCIAL'!D152)</f>
        <v/>
      </c>
      <c r="E152" s="100" t="str">
        <f>IF(ISBLANK('ÁREA MEJORA COMPETENCIAL'!E152),"",'ÁREA MEJORA COMPETENCIAL'!E152)</f>
        <v/>
      </c>
      <c r="F152" s="145" t="str">
        <f>IF(ISBLANK('ÁREA MEJORA COMPETENCIAL'!F152),"",'ÁREA MEJORA COMPETENCIAL'!F152)</f>
        <v/>
      </c>
      <c r="G152" s="141"/>
      <c r="H152" s="170"/>
      <c r="I152" s="33"/>
      <c r="J152" s="39">
        <f t="shared" si="11"/>
        <v>0</v>
      </c>
      <c r="K152" s="33"/>
      <c r="L152" s="33"/>
      <c r="M152" s="39">
        <f t="shared" si="12"/>
        <v>0</v>
      </c>
      <c r="N152" s="33"/>
      <c r="O152" s="33"/>
      <c r="P152" s="39">
        <f t="shared" si="13"/>
        <v>0</v>
      </c>
      <c r="Q152" s="33"/>
      <c r="R152" s="33"/>
      <c r="S152" s="40">
        <f t="shared" si="14"/>
        <v>0</v>
      </c>
      <c r="T152" s="93"/>
      <c r="U152" s="37" t="str">
        <f>IF(ISBLANK('ÁREA MEJORA COMPETENCIAL'!S152),"",(IF(ISERROR('ÁREA MEJORA COMPETENCIAL'!S152),"",('ÁREA MEJORA COMPETENCIAL'!Y152)*4.44444444)))</f>
        <v/>
      </c>
      <c r="V152" s="34" t="str">
        <f>IF(ISBLANK('ÁREA MEJORA COMPETENCIAL'!S152),"",(ROUND(U152,0)))</f>
        <v/>
      </c>
      <c r="W152" s="38" t="str">
        <f>IF('ÁREA MEJORA COMPETENCIAL'!Y152&lt;=2,"",V152)</f>
        <v/>
      </c>
      <c r="X152" s="223">
        <f t="shared" si="10"/>
        <v>0</v>
      </c>
      <c r="Y152" s="115" t="str">
        <f>IF(ISBLANK('ÁREA MEJORA COMPETENCIAL'!S152),"",IF(W152="","",(X152-W152)))</f>
        <v/>
      </c>
      <c r="Z152" s="122" t="str">
        <f>IF(ISBLANK('ÁREA MEJORA COMPETENCIAL'!S152),"",IF(W152="","VER RESULTADOS",(X152/W152)))</f>
        <v/>
      </c>
      <c r="AA152" s="137"/>
      <c r="AB152" s="24"/>
    </row>
    <row r="153" spans="1:28" s="59" customFormat="1" ht="18.75" customHeight="1" x14ac:dyDescent="0.3">
      <c r="A153" s="273" t="str">
        <f>IF(ISBLANK('ÁREA MEJORA COMPETENCIAL'!A153),"",'ÁREA MEJORA COMPETENCIAL'!A153)</f>
        <v/>
      </c>
      <c r="B153" s="128" t="str">
        <f>IF(ISBLANK('ÁREA MEJORA COMPETENCIAL'!B153),"",'ÁREA MEJORA COMPETENCIAL'!B153)</f>
        <v/>
      </c>
      <c r="C153" s="101" t="str">
        <f>IF(ISBLANK('ÁREA MEJORA COMPETENCIAL'!C153),"",'ÁREA MEJORA COMPETENCIAL'!C153)</f>
        <v/>
      </c>
      <c r="D153" s="100" t="str">
        <f>IF(ISBLANK('ÁREA MEJORA COMPETENCIAL'!D153),"",'ÁREA MEJORA COMPETENCIAL'!D153)</f>
        <v/>
      </c>
      <c r="E153" s="100" t="str">
        <f>IF(ISBLANK('ÁREA MEJORA COMPETENCIAL'!E153),"",'ÁREA MEJORA COMPETENCIAL'!E153)</f>
        <v/>
      </c>
      <c r="F153" s="145" t="str">
        <f>IF(ISBLANK('ÁREA MEJORA COMPETENCIAL'!F153),"",'ÁREA MEJORA COMPETENCIAL'!F153)</f>
        <v/>
      </c>
      <c r="G153" s="141"/>
      <c r="H153" s="35"/>
      <c r="I153" s="33"/>
      <c r="J153" s="39">
        <f t="shared" si="11"/>
        <v>0</v>
      </c>
      <c r="K153" s="33"/>
      <c r="L153" s="33"/>
      <c r="M153" s="39">
        <f t="shared" si="12"/>
        <v>0</v>
      </c>
      <c r="N153" s="33"/>
      <c r="O153" s="33"/>
      <c r="P153" s="39">
        <f t="shared" si="13"/>
        <v>0</v>
      </c>
      <c r="Q153" s="33"/>
      <c r="R153" s="33"/>
      <c r="S153" s="40">
        <f t="shared" si="14"/>
        <v>0</v>
      </c>
      <c r="T153" s="93"/>
      <c r="U153" s="37" t="str">
        <f>IF(ISBLANK('ÁREA MEJORA COMPETENCIAL'!S153),"",(IF(ISERROR('ÁREA MEJORA COMPETENCIAL'!S153),"",('ÁREA MEJORA COMPETENCIAL'!Y153)*4.44444444)))</f>
        <v/>
      </c>
      <c r="V153" s="34" t="str">
        <f>IF(ISBLANK('ÁREA MEJORA COMPETENCIAL'!S153),"",(ROUND(U153,0)))</f>
        <v/>
      </c>
      <c r="W153" s="38" t="str">
        <f>IF('ÁREA MEJORA COMPETENCIAL'!Y153&lt;=2,"",V153)</f>
        <v/>
      </c>
      <c r="X153" s="223">
        <f t="shared" si="10"/>
        <v>0</v>
      </c>
      <c r="Y153" s="115" t="str">
        <f>IF(ISBLANK('ÁREA MEJORA COMPETENCIAL'!S153),"",IF(W153="","",(X153-W153)))</f>
        <v/>
      </c>
      <c r="Z153" s="122" t="str">
        <f>IF(ISBLANK('ÁREA MEJORA COMPETENCIAL'!S153),"",IF(W153="","VER RESULTADOS",(X153/W153)))</f>
        <v/>
      </c>
      <c r="AA153" s="137"/>
      <c r="AB153" s="24"/>
    </row>
    <row r="154" spans="1:28" s="59" customFormat="1" ht="18.75" customHeight="1" x14ac:dyDescent="0.3">
      <c r="A154" s="273" t="str">
        <f>IF(ISBLANK('ÁREA MEJORA COMPETENCIAL'!A154),"",'ÁREA MEJORA COMPETENCIAL'!A154)</f>
        <v/>
      </c>
      <c r="B154" s="128" t="str">
        <f>IF(ISBLANK('ÁREA MEJORA COMPETENCIAL'!B154),"",'ÁREA MEJORA COMPETENCIAL'!B154)</f>
        <v/>
      </c>
      <c r="C154" s="101" t="str">
        <f>IF(ISBLANK('ÁREA MEJORA COMPETENCIAL'!C154),"",'ÁREA MEJORA COMPETENCIAL'!C154)</f>
        <v/>
      </c>
      <c r="D154" s="100" t="str">
        <f>IF(ISBLANK('ÁREA MEJORA COMPETENCIAL'!D154),"",'ÁREA MEJORA COMPETENCIAL'!D154)</f>
        <v/>
      </c>
      <c r="E154" s="100" t="str">
        <f>IF(ISBLANK('ÁREA MEJORA COMPETENCIAL'!E154),"",'ÁREA MEJORA COMPETENCIAL'!E154)</f>
        <v/>
      </c>
      <c r="F154" s="145" t="str">
        <f>IF(ISBLANK('ÁREA MEJORA COMPETENCIAL'!F154),"",'ÁREA MEJORA COMPETENCIAL'!F154)</f>
        <v/>
      </c>
      <c r="G154" s="141"/>
      <c r="H154" s="170"/>
      <c r="I154" s="33"/>
      <c r="J154" s="39">
        <f t="shared" si="11"/>
        <v>0</v>
      </c>
      <c r="K154" s="33"/>
      <c r="L154" s="33"/>
      <c r="M154" s="39">
        <f t="shared" si="12"/>
        <v>0</v>
      </c>
      <c r="N154" s="33"/>
      <c r="O154" s="33"/>
      <c r="P154" s="39">
        <f t="shared" si="13"/>
        <v>0</v>
      </c>
      <c r="Q154" s="33"/>
      <c r="R154" s="33"/>
      <c r="S154" s="40">
        <f t="shared" si="14"/>
        <v>0</v>
      </c>
      <c r="T154" s="93"/>
      <c r="U154" s="37" t="str">
        <f>IF(ISBLANK('ÁREA MEJORA COMPETENCIAL'!S154),"",(IF(ISERROR('ÁREA MEJORA COMPETENCIAL'!S154),"",('ÁREA MEJORA COMPETENCIAL'!Y154)*4.44444444)))</f>
        <v/>
      </c>
      <c r="V154" s="34" t="str">
        <f>IF(ISBLANK('ÁREA MEJORA COMPETENCIAL'!S154),"",(ROUND(U154,0)))</f>
        <v/>
      </c>
      <c r="W154" s="38" t="str">
        <f>IF('ÁREA MEJORA COMPETENCIAL'!Y154&lt;=2,"",V154)</f>
        <v/>
      </c>
      <c r="X154" s="223">
        <f t="shared" si="10"/>
        <v>0</v>
      </c>
      <c r="Y154" s="115" t="str">
        <f>IF(ISBLANK('ÁREA MEJORA COMPETENCIAL'!S154),"",IF(W154="","",(X154-W154)))</f>
        <v/>
      </c>
      <c r="Z154" s="122" t="str">
        <f>IF(ISBLANK('ÁREA MEJORA COMPETENCIAL'!S154),"",IF(W154="","VER RESULTADOS",(X154/W154)))</f>
        <v/>
      </c>
      <c r="AA154" s="137"/>
      <c r="AB154" s="24"/>
    </row>
    <row r="155" spans="1:28" s="59" customFormat="1" ht="18.75" customHeight="1" x14ac:dyDescent="0.3">
      <c r="A155" s="273" t="str">
        <f>IF(ISBLANK('ÁREA MEJORA COMPETENCIAL'!A155),"",'ÁREA MEJORA COMPETENCIAL'!A155)</f>
        <v/>
      </c>
      <c r="B155" s="128" t="str">
        <f>IF(ISBLANK('ÁREA MEJORA COMPETENCIAL'!B155),"",'ÁREA MEJORA COMPETENCIAL'!B155)</f>
        <v/>
      </c>
      <c r="C155" s="101" t="str">
        <f>IF(ISBLANK('ÁREA MEJORA COMPETENCIAL'!C155),"",'ÁREA MEJORA COMPETENCIAL'!C155)</f>
        <v/>
      </c>
      <c r="D155" s="100" t="str">
        <f>IF(ISBLANK('ÁREA MEJORA COMPETENCIAL'!D155),"",'ÁREA MEJORA COMPETENCIAL'!D155)</f>
        <v/>
      </c>
      <c r="E155" s="100" t="str">
        <f>IF(ISBLANK('ÁREA MEJORA COMPETENCIAL'!E155),"",'ÁREA MEJORA COMPETENCIAL'!E155)</f>
        <v/>
      </c>
      <c r="F155" s="145" t="str">
        <f>IF(ISBLANK('ÁREA MEJORA COMPETENCIAL'!F155),"",'ÁREA MEJORA COMPETENCIAL'!F155)</f>
        <v/>
      </c>
      <c r="G155" s="141"/>
      <c r="H155" s="35"/>
      <c r="I155" s="33"/>
      <c r="J155" s="39">
        <f t="shared" si="11"/>
        <v>0</v>
      </c>
      <c r="K155" s="33"/>
      <c r="L155" s="33"/>
      <c r="M155" s="39">
        <f t="shared" si="12"/>
        <v>0</v>
      </c>
      <c r="N155" s="33"/>
      <c r="O155" s="33"/>
      <c r="P155" s="39">
        <f t="shared" si="13"/>
        <v>0</v>
      </c>
      <c r="Q155" s="33"/>
      <c r="R155" s="33"/>
      <c r="S155" s="40">
        <f t="shared" si="14"/>
        <v>0</v>
      </c>
      <c r="T155" s="93"/>
      <c r="U155" s="37" t="str">
        <f>IF(ISBLANK('ÁREA MEJORA COMPETENCIAL'!S155),"",(IF(ISERROR('ÁREA MEJORA COMPETENCIAL'!S155),"",('ÁREA MEJORA COMPETENCIAL'!Y155)*4.44444444)))</f>
        <v/>
      </c>
      <c r="V155" s="34" t="str">
        <f>IF(ISBLANK('ÁREA MEJORA COMPETENCIAL'!S155),"",(ROUND(U155,0)))</f>
        <v/>
      </c>
      <c r="W155" s="38" t="str">
        <f>IF('ÁREA MEJORA COMPETENCIAL'!Y155&lt;=2,"",V155)</f>
        <v/>
      </c>
      <c r="X155" s="223">
        <f t="shared" si="10"/>
        <v>0</v>
      </c>
      <c r="Y155" s="115" t="str">
        <f>IF(ISBLANK('ÁREA MEJORA COMPETENCIAL'!S155),"",IF(W155="","",(X155-W155)))</f>
        <v/>
      </c>
      <c r="Z155" s="122" t="str">
        <f>IF(ISBLANK('ÁREA MEJORA COMPETENCIAL'!S155),"",IF(W155="","VER RESULTADOS",(X155/W155)))</f>
        <v/>
      </c>
      <c r="AA155" s="137"/>
      <c r="AB155" s="24"/>
    </row>
    <row r="156" spans="1:28" s="59" customFormat="1" ht="18.75" customHeight="1" x14ac:dyDescent="0.3">
      <c r="A156" s="273" t="str">
        <f>IF(ISBLANK('ÁREA MEJORA COMPETENCIAL'!A156),"",'ÁREA MEJORA COMPETENCIAL'!A156)</f>
        <v/>
      </c>
      <c r="B156" s="128" t="str">
        <f>IF(ISBLANK('ÁREA MEJORA COMPETENCIAL'!B156),"",'ÁREA MEJORA COMPETENCIAL'!B156)</f>
        <v/>
      </c>
      <c r="C156" s="101" t="str">
        <f>IF(ISBLANK('ÁREA MEJORA COMPETENCIAL'!C156),"",'ÁREA MEJORA COMPETENCIAL'!C156)</f>
        <v/>
      </c>
      <c r="D156" s="100" t="str">
        <f>IF(ISBLANK('ÁREA MEJORA COMPETENCIAL'!D156),"",'ÁREA MEJORA COMPETENCIAL'!D156)</f>
        <v/>
      </c>
      <c r="E156" s="100" t="str">
        <f>IF(ISBLANK('ÁREA MEJORA COMPETENCIAL'!E156),"",'ÁREA MEJORA COMPETENCIAL'!E156)</f>
        <v/>
      </c>
      <c r="F156" s="145" t="str">
        <f>IF(ISBLANK('ÁREA MEJORA COMPETENCIAL'!F156),"",'ÁREA MEJORA COMPETENCIAL'!F156)</f>
        <v/>
      </c>
      <c r="G156" s="141"/>
      <c r="H156" s="170"/>
      <c r="I156" s="33"/>
      <c r="J156" s="39">
        <f t="shared" si="11"/>
        <v>0</v>
      </c>
      <c r="K156" s="33"/>
      <c r="L156" s="33"/>
      <c r="M156" s="39">
        <f t="shared" si="12"/>
        <v>0</v>
      </c>
      <c r="N156" s="33"/>
      <c r="O156" s="33"/>
      <c r="P156" s="39">
        <f t="shared" si="13"/>
        <v>0</v>
      </c>
      <c r="Q156" s="33"/>
      <c r="R156" s="33"/>
      <c r="S156" s="40">
        <f t="shared" si="14"/>
        <v>0</v>
      </c>
      <c r="T156" s="93"/>
      <c r="U156" s="37" t="str">
        <f>IF(ISBLANK('ÁREA MEJORA COMPETENCIAL'!S156),"",(IF(ISERROR('ÁREA MEJORA COMPETENCIAL'!S156),"",('ÁREA MEJORA COMPETENCIAL'!Y156)*4.44444444)))</f>
        <v/>
      </c>
      <c r="V156" s="34" t="str">
        <f>IF(ISBLANK('ÁREA MEJORA COMPETENCIAL'!S156),"",(ROUND(U156,0)))</f>
        <v/>
      </c>
      <c r="W156" s="38" t="str">
        <f>IF('ÁREA MEJORA COMPETENCIAL'!Y156&lt;=2,"",V156)</f>
        <v/>
      </c>
      <c r="X156" s="223">
        <f t="shared" si="10"/>
        <v>0</v>
      </c>
      <c r="Y156" s="115" t="str">
        <f>IF(ISBLANK('ÁREA MEJORA COMPETENCIAL'!S156),"",IF(W156="","",(X156-W156)))</f>
        <v/>
      </c>
      <c r="Z156" s="122" t="str">
        <f>IF(ISBLANK('ÁREA MEJORA COMPETENCIAL'!S156),"",IF(W156="","VER RESULTADOS",(X156/W156)))</f>
        <v/>
      </c>
      <c r="AA156" s="137"/>
      <c r="AB156" s="24"/>
    </row>
    <row r="157" spans="1:28" s="59" customFormat="1" ht="18.75" customHeight="1" x14ac:dyDescent="0.3">
      <c r="A157" s="273" t="str">
        <f>IF(ISBLANK('ÁREA MEJORA COMPETENCIAL'!A157),"",'ÁREA MEJORA COMPETENCIAL'!A157)</f>
        <v/>
      </c>
      <c r="B157" s="128" t="str">
        <f>IF(ISBLANK('ÁREA MEJORA COMPETENCIAL'!B157),"",'ÁREA MEJORA COMPETENCIAL'!B157)</f>
        <v/>
      </c>
      <c r="C157" s="101" t="str">
        <f>IF(ISBLANK('ÁREA MEJORA COMPETENCIAL'!C157),"",'ÁREA MEJORA COMPETENCIAL'!C157)</f>
        <v/>
      </c>
      <c r="D157" s="100" t="str">
        <f>IF(ISBLANK('ÁREA MEJORA COMPETENCIAL'!D157),"",'ÁREA MEJORA COMPETENCIAL'!D157)</f>
        <v/>
      </c>
      <c r="E157" s="100" t="str">
        <f>IF(ISBLANK('ÁREA MEJORA COMPETENCIAL'!E157),"",'ÁREA MEJORA COMPETENCIAL'!E157)</f>
        <v/>
      </c>
      <c r="F157" s="145" t="str">
        <f>IF(ISBLANK('ÁREA MEJORA COMPETENCIAL'!F157),"",'ÁREA MEJORA COMPETENCIAL'!F157)</f>
        <v/>
      </c>
      <c r="G157" s="141"/>
      <c r="H157" s="35"/>
      <c r="I157" s="33"/>
      <c r="J157" s="39">
        <f t="shared" si="11"/>
        <v>0</v>
      </c>
      <c r="K157" s="33"/>
      <c r="L157" s="33"/>
      <c r="M157" s="39">
        <f t="shared" si="12"/>
        <v>0</v>
      </c>
      <c r="N157" s="33"/>
      <c r="O157" s="33"/>
      <c r="P157" s="39">
        <f t="shared" si="13"/>
        <v>0</v>
      </c>
      <c r="Q157" s="33"/>
      <c r="R157" s="33"/>
      <c r="S157" s="40">
        <f t="shared" si="14"/>
        <v>0</v>
      </c>
      <c r="T157" s="93"/>
      <c r="U157" s="37" t="str">
        <f>IF(ISBLANK('ÁREA MEJORA COMPETENCIAL'!S157),"",(IF(ISERROR('ÁREA MEJORA COMPETENCIAL'!S157),"",('ÁREA MEJORA COMPETENCIAL'!Y157)*4.44444444)))</f>
        <v/>
      </c>
      <c r="V157" s="34" t="str">
        <f>IF(ISBLANK('ÁREA MEJORA COMPETENCIAL'!S157),"",(ROUND(U157,0)))</f>
        <v/>
      </c>
      <c r="W157" s="38" t="str">
        <f>IF('ÁREA MEJORA COMPETENCIAL'!Y157&lt;=2,"",V157)</f>
        <v/>
      </c>
      <c r="X157" s="223">
        <f t="shared" si="10"/>
        <v>0</v>
      </c>
      <c r="Y157" s="115" t="str">
        <f>IF(ISBLANK('ÁREA MEJORA COMPETENCIAL'!S157),"",IF(W157="","",(X157-W157)))</f>
        <v/>
      </c>
      <c r="Z157" s="122" t="str">
        <f>IF(ISBLANK('ÁREA MEJORA COMPETENCIAL'!S157),"",IF(W157="","VER RESULTADOS",(X157/W157)))</f>
        <v/>
      </c>
      <c r="AA157" s="137"/>
      <c r="AB157" s="24"/>
    </row>
    <row r="158" spans="1:28" s="59" customFormat="1" ht="18" customHeight="1" x14ac:dyDescent="0.3">
      <c r="A158" s="273" t="str">
        <f>IF(ISBLANK('ÁREA MEJORA COMPETENCIAL'!A158),"",'ÁREA MEJORA COMPETENCIAL'!A158)</f>
        <v/>
      </c>
      <c r="B158" s="128" t="str">
        <f>IF(ISBLANK('ÁREA MEJORA COMPETENCIAL'!B158),"",'ÁREA MEJORA COMPETENCIAL'!B158)</f>
        <v/>
      </c>
      <c r="C158" s="101" t="str">
        <f>IF(ISBLANK('ÁREA MEJORA COMPETENCIAL'!C158),"",'ÁREA MEJORA COMPETENCIAL'!C158)</f>
        <v/>
      </c>
      <c r="D158" s="100" t="str">
        <f>IF(ISBLANK('ÁREA MEJORA COMPETENCIAL'!D158),"",'ÁREA MEJORA COMPETENCIAL'!D158)</f>
        <v/>
      </c>
      <c r="E158" s="100" t="str">
        <f>IF(ISBLANK('ÁREA MEJORA COMPETENCIAL'!E158),"",'ÁREA MEJORA COMPETENCIAL'!E158)</f>
        <v/>
      </c>
      <c r="F158" s="145" t="str">
        <f>IF(ISBLANK('ÁREA MEJORA COMPETENCIAL'!F158),"",'ÁREA MEJORA COMPETENCIAL'!F158)</f>
        <v/>
      </c>
      <c r="G158" s="141"/>
      <c r="H158" s="170"/>
      <c r="I158" s="33"/>
      <c r="J158" s="39">
        <f t="shared" si="11"/>
        <v>0</v>
      </c>
      <c r="K158" s="33"/>
      <c r="L158" s="33"/>
      <c r="M158" s="39">
        <f t="shared" si="12"/>
        <v>0</v>
      </c>
      <c r="N158" s="33"/>
      <c r="O158" s="33"/>
      <c r="P158" s="39">
        <f t="shared" si="13"/>
        <v>0</v>
      </c>
      <c r="Q158" s="33"/>
      <c r="R158" s="33"/>
      <c r="S158" s="40">
        <f t="shared" si="14"/>
        <v>0</v>
      </c>
      <c r="T158" s="93"/>
      <c r="U158" s="37" t="str">
        <f>IF(ISBLANK('ÁREA MEJORA COMPETENCIAL'!S158),"",(IF(ISERROR('ÁREA MEJORA COMPETENCIAL'!S158),"",('ÁREA MEJORA COMPETENCIAL'!Y158)*4.44444444)))</f>
        <v/>
      </c>
      <c r="V158" s="34" t="str">
        <f>IF(ISBLANK('ÁREA MEJORA COMPETENCIAL'!S158),"",(ROUND(U158,0)))</f>
        <v/>
      </c>
      <c r="W158" s="38" t="str">
        <f>IF('ÁREA MEJORA COMPETENCIAL'!Y158&lt;=2,"",V158)</f>
        <v/>
      </c>
      <c r="X158" s="223">
        <f t="shared" si="10"/>
        <v>0</v>
      </c>
      <c r="Y158" s="115" t="str">
        <f>IF(ISBLANK('ÁREA MEJORA COMPETENCIAL'!S158),"",IF(W158="","",(X158-W158)))</f>
        <v/>
      </c>
      <c r="Z158" s="122" t="str">
        <f>IF(ISBLANK('ÁREA MEJORA COMPETENCIAL'!S158),"",IF(W158="","VER RESULTADOS",(X158/W158)))</f>
        <v/>
      </c>
      <c r="AA158" s="137"/>
      <c r="AB158" s="24"/>
    </row>
    <row r="159" spans="1:28" s="59" customFormat="1" ht="18" customHeight="1" x14ac:dyDescent="0.3">
      <c r="A159" s="273" t="str">
        <f>IF(ISBLANK('ÁREA MEJORA COMPETENCIAL'!A159),"",'ÁREA MEJORA COMPETENCIAL'!A159)</f>
        <v/>
      </c>
      <c r="B159" s="128" t="str">
        <f>IF(ISBLANK('ÁREA MEJORA COMPETENCIAL'!B159),"",'ÁREA MEJORA COMPETENCIAL'!B159)</f>
        <v/>
      </c>
      <c r="C159" s="101" t="str">
        <f>IF(ISBLANK('ÁREA MEJORA COMPETENCIAL'!C159),"",'ÁREA MEJORA COMPETENCIAL'!C159)</f>
        <v/>
      </c>
      <c r="D159" s="100" t="str">
        <f>IF(ISBLANK('ÁREA MEJORA COMPETENCIAL'!D159),"",'ÁREA MEJORA COMPETENCIAL'!D159)</f>
        <v/>
      </c>
      <c r="E159" s="100" t="str">
        <f>IF(ISBLANK('ÁREA MEJORA COMPETENCIAL'!E159),"",'ÁREA MEJORA COMPETENCIAL'!E159)</f>
        <v/>
      </c>
      <c r="F159" s="145" t="str">
        <f>IF(ISBLANK('ÁREA MEJORA COMPETENCIAL'!F159),"",'ÁREA MEJORA COMPETENCIAL'!F159)</f>
        <v/>
      </c>
      <c r="G159" s="141"/>
      <c r="H159" s="35"/>
      <c r="I159" s="33"/>
      <c r="J159" s="39">
        <f t="shared" si="11"/>
        <v>0</v>
      </c>
      <c r="K159" s="33"/>
      <c r="L159" s="33"/>
      <c r="M159" s="39">
        <f t="shared" si="12"/>
        <v>0</v>
      </c>
      <c r="N159" s="33"/>
      <c r="O159" s="33"/>
      <c r="P159" s="39">
        <f t="shared" si="13"/>
        <v>0</v>
      </c>
      <c r="Q159" s="33"/>
      <c r="R159" s="33"/>
      <c r="S159" s="40">
        <f t="shared" si="14"/>
        <v>0</v>
      </c>
      <c r="T159" s="93"/>
      <c r="U159" s="37" t="str">
        <f>IF(ISBLANK('ÁREA MEJORA COMPETENCIAL'!S159),"",(IF(ISERROR('ÁREA MEJORA COMPETENCIAL'!S159),"",('ÁREA MEJORA COMPETENCIAL'!Y159)*4.44444444)))</f>
        <v/>
      </c>
      <c r="V159" s="34" t="str">
        <f>IF(ISBLANK('ÁREA MEJORA COMPETENCIAL'!S159),"",(ROUND(U159,0)))</f>
        <v/>
      </c>
      <c r="W159" s="38" t="str">
        <f>IF('ÁREA MEJORA COMPETENCIAL'!Y159&lt;=2,"",V159)</f>
        <v/>
      </c>
      <c r="X159" s="223">
        <f t="shared" si="10"/>
        <v>0</v>
      </c>
      <c r="Y159" s="115" t="str">
        <f>IF(ISBLANK('ÁREA MEJORA COMPETENCIAL'!S159),"",IF(W159="","",(X159-W159)))</f>
        <v/>
      </c>
      <c r="Z159" s="122" t="str">
        <f>IF(ISBLANK('ÁREA MEJORA COMPETENCIAL'!S159),"",IF(W159="","VER RESULTADOS",(X159/W159)))</f>
        <v/>
      </c>
      <c r="AA159" s="137"/>
      <c r="AB159" s="24"/>
    </row>
    <row r="160" spans="1:28" s="59" customFormat="1" ht="16.2" customHeight="1" x14ac:dyDescent="0.3">
      <c r="A160" s="273" t="str">
        <f>IF(ISBLANK('ÁREA MEJORA COMPETENCIAL'!A160),"",'ÁREA MEJORA COMPETENCIAL'!A160)</f>
        <v/>
      </c>
      <c r="B160" s="128" t="str">
        <f>IF(ISBLANK('ÁREA MEJORA COMPETENCIAL'!B160),"",'ÁREA MEJORA COMPETENCIAL'!B160)</f>
        <v/>
      </c>
      <c r="C160" s="101" t="str">
        <f>IF(ISBLANK('ÁREA MEJORA COMPETENCIAL'!C160),"",'ÁREA MEJORA COMPETENCIAL'!C160)</f>
        <v/>
      </c>
      <c r="D160" s="100" t="str">
        <f>IF(ISBLANK('ÁREA MEJORA COMPETENCIAL'!D160),"",'ÁREA MEJORA COMPETENCIAL'!D160)</f>
        <v/>
      </c>
      <c r="E160" s="100" t="str">
        <f>IF(ISBLANK('ÁREA MEJORA COMPETENCIAL'!E160),"",'ÁREA MEJORA COMPETENCIAL'!E160)</f>
        <v/>
      </c>
      <c r="F160" s="145" t="str">
        <f>IF(ISBLANK('ÁREA MEJORA COMPETENCIAL'!F160),"",'ÁREA MEJORA COMPETENCIAL'!F160)</f>
        <v/>
      </c>
      <c r="G160" s="141"/>
      <c r="H160" s="170"/>
      <c r="I160" s="33"/>
      <c r="J160" s="39">
        <f t="shared" si="11"/>
        <v>0</v>
      </c>
      <c r="K160" s="33"/>
      <c r="L160" s="33"/>
      <c r="M160" s="39">
        <f t="shared" si="12"/>
        <v>0</v>
      </c>
      <c r="N160" s="33"/>
      <c r="O160" s="33"/>
      <c r="P160" s="39">
        <f t="shared" si="13"/>
        <v>0</v>
      </c>
      <c r="Q160" s="33"/>
      <c r="R160" s="33"/>
      <c r="S160" s="40">
        <f t="shared" si="14"/>
        <v>0</v>
      </c>
      <c r="T160" s="93"/>
      <c r="U160" s="37" t="str">
        <f>IF(ISBLANK('ÁREA MEJORA COMPETENCIAL'!S160),"",(IF(ISERROR('ÁREA MEJORA COMPETENCIAL'!S160),"",('ÁREA MEJORA COMPETENCIAL'!Y160)*4.44444444)))</f>
        <v/>
      </c>
      <c r="V160" s="34" t="str">
        <f>IF(ISBLANK('ÁREA MEJORA COMPETENCIAL'!S160),"",(ROUND(U160,0)))</f>
        <v/>
      </c>
      <c r="W160" s="38" t="str">
        <f>IF('ÁREA MEJORA COMPETENCIAL'!Y160&lt;=2,"",V160)</f>
        <v/>
      </c>
      <c r="X160" s="223">
        <f t="shared" si="10"/>
        <v>0</v>
      </c>
      <c r="Y160" s="115" t="str">
        <f>IF(ISBLANK('ÁREA MEJORA COMPETENCIAL'!S160),"",IF(W160="","",(X160-W160)))</f>
        <v/>
      </c>
      <c r="Z160" s="122" t="str">
        <f>IF(ISBLANK('ÁREA MEJORA COMPETENCIAL'!S160),"",IF(W160="","VER RESULTADOS",(X160/W160)))</f>
        <v/>
      </c>
      <c r="AA160" s="137"/>
      <c r="AB160" s="24"/>
    </row>
    <row r="161" spans="1:28" s="59" customFormat="1" ht="15" customHeight="1" x14ac:dyDescent="0.3">
      <c r="A161" s="273" t="str">
        <f>IF(ISBLANK('ÁREA MEJORA COMPETENCIAL'!A161),"",'ÁREA MEJORA COMPETENCIAL'!A161)</f>
        <v/>
      </c>
      <c r="B161" s="128" t="str">
        <f>IF(ISBLANK('ÁREA MEJORA COMPETENCIAL'!B161),"",'ÁREA MEJORA COMPETENCIAL'!B161)</f>
        <v/>
      </c>
      <c r="C161" s="101" t="str">
        <f>IF(ISBLANK('ÁREA MEJORA COMPETENCIAL'!C161),"",'ÁREA MEJORA COMPETENCIAL'!C161)</f>
        <v/>
      </c>
      <c r="D161" s="100" t="str">
        <f>IF(ISBLANK('ÁREA MEJORA COMPETENCIAL'!D161),"",'ÁREA MEJORA COMPETENCIAL'!D161)</f>
        <v/>
      </c>
      <c r="E161" s="100" t="str">
        <f>IF(ISBLANK('ÁREA MEJORA COMPETENCIAL'!E161),"",'ÁREA MEJORA COMPETENCIAL'!E161)</f>
        <v/>
      </c>
      <c r="F161" s="145" t="str">
        <f>IF(ISBLANK('ÁREA MEJORA COMPETENCIAL'!F161),"",'ÁREA MEJORA COMPETENCIAL'!F161)</f>
        <v/>
      </c>
      <c r="G161" s="141"/>
      <c r="H161" s="35"/>
      <c r="I161" s="33"/>
      <c r="J161" s="39">
        <f t="shared" si="11"/>
        <v>0</v>
      </c>
      <c r="K161" s="33"/>
      <c r="L161" s="33"/>
      <c r="M161" s="39">
        <f t="shared" si="12"/>
        <v>0</v>
      </c>
      <c r="N161" s="33"/>
      <c r="O161" s="33"/>
      <c r="P161" s="39">
        <f t="shared" si="13"/>
        <v>0</v>
      </c>
      <c r="Q161" s="33"/>
      <c r="R161" s="33"/>
      <c r="S161" s="40">
        <f t="shared" si="14"/>
        <v>0</v>
      </c>
      <c r="T161" s="93"/>
      <c r="U161" s="37" t="str">
        <f>IF(ISBLANK('ÁREA MEJORA COMPETENCIAL'!S161),"",(IF(ISERROR('ÁREA MEJORA COMPETENCIAL'!S161),"",('ÁREA MEJORA COMPETENCIAL'!Y161)*4.44444444)))</f>
        <v/>
      </c>
      <c r="V161" s="34" t="str">
        <f>IF(ISBLANK('ÁREA MEJORA COMPETENCIAL'!S161),"",(ROUND(U161,0)))</f>
        <v/>
      </c>
      <c r="W161" s="38" t="str">
        <f>IF('ÁREA MEJORA COMPETENCIAL'!Y161&lt;=2,"",V161)</f>
        <v/>
      </c>
      <c r="X161" s="223">
        <f t="shared" si="10"/>
        <v>0</v>
      </c>
      <c r="Y161" s="115" t="str">
        <f>IF(ISBLANK('ÁREA MEJORA COMPETENCIAL'!S161),"",IF(W161="","",(X161-W161)))</f>
        <v/>
      </c>
      <c r="Z161" s="122" t="str">
        <f>IF(ISBLANK('ÁREA MEJORA COMPETENCIAL'!S161),"",IF(W161="","VER RESULTADOS",(X161/W161)))</f>
        <v/>
      </c>
      <c r="AA161" s="137"/>
      <c r="AB161" s="63"/>
    </row>
    <row r="162" spans="1:28" s="59" customFormat="1" ht="18.600000000000001" customHeight="1" x14ac:dyDescent="0.3">
      <c r="A162" s="273" t="str">
        <f>IF(ISBLANK('ÁREA MEJORA COMPETENCIAL'!A162),"",'ÁREA MEJORA COMPETENCIAL'!A162)</f>
        <v/>
      </c>
      <c r="B162" s="128" t="str">
        <f>IF(ISBLANK('ÁREA MEJORA COMPETENCIAL'!B162),"",'ÁREA MEJORA COMPETENCIAL'!B162)</f>
        <v/>
      </c>
      <c r="C162" s="101" t="str">
        <f>IF(ISBLANK('ÁREA MEJORA COMPETENCIAL'!C162),"",'ÁREA MEJORA COMPETENCIAL'!C162)</f>
        <v/>
      </c>
      <c r="D162" s="100" t="str">
        <f>IF(ISBLANK('ÁREA MEJORA COMPETENCIAL'!D162),"",'ÁREA MEJORA COMPETENCIAL'!D162)</f>
        <v/>
      </c>
      <c r="E162" s="100" t="str">
        <f>IF(ISBLANK('ÁREA MEJORA COMPETENCIAL'!E162),"",'ÁREA MEJORA COMPETENCIAL'!E162)</f>
        <v/>
      </c>
      <c r="F162" s="145" t="str">
        <f>IF(ISBLANK('ÁREA MEJORA COMPETENCIAL'!F162),"",'ÁREA MEJORA COMPETENCIAL'!F162)</f>
        <v/>
      </c>
      <c r="G162" s="161"/>
      <c r="H162" s="36"/>
      <c r="I162" s="36"/>
      <c r="J162" s="39">
        <f t="shared" si="11"/>
        <v>0</v>
      </c>
      <c r="K162" s="36"/>
      <c r="L162" s="36"/>
      <c r="M162" s="39">
        <f t="shared" si="12"/>
        <v>0</v>
      </c>
      <c r="N162" s="36"/>
      <c r="O162" s="36"/>
      <c r="P162" s="39">
        <f t="shared" si="13"/>
        <v>0</v>
      </c>
      <c r="Q162" s="36"/>
      <c r="R162" s="36"/>
      <c r="S162" s="40">
        <f t="shared" si="14"/>
        <v>0</v>
      </c>
      <c r="T162" s="93"/>
      <c r="U162" s="37" t="str">
        <f>IF(ISBLANK('ÁREA MEJORA COMPETENCIAL'!S162),"",(IF(ISERROR('ÁREA MEJORA COMPETENCIAL'!S162),"",('ÁREA MEJORA COMPETENCIAL'!Y162)*4.44444444)))</f>
        <v/>
      </c>
      <c r="V162" s="34" t="str">
        <f>IF(ISBLANK('ÁREA MEJORA COMPETENCIAL'!S162),"",(ROUND(U162,0)))</f>
        <v/>
      </c>
      <c r="W162" s="38" t="str">
        <f>IF('ÁREA MEJORA COMPETENCIAL'!Y162&lt;=2,"",V162)</f>
        <v/>
      </c>
      <c r="X162" s="223">
        <f t="shared" si="10"/>
        <v>0</v>
      </c>
      <c r="Y162" s="115" t="str">
        <f>IF(ISBLANK('ÁREA MEJORA COMPETENCIAL'!S162),"",IF(W162="","",(X162-W162)))</f>
        <v/>
      </c>
      <c r="Z162" s="122" t="str">
        <f>IF(ISBLANK('ÁREA MEJORA COMPETENCIAL'!S162),"",IF(W162="","VER RESULTADOS",(X162/W162)))</f>
        <v/>
      </c>
      <c r="AA162" s="137"/>
      <c r="AB162" s="57"/>
    </row>
    <row r="163" spans="1:28" s="59" customFormat="1" ht="13.8" customHeight="1" x14ac:dyDescent="0.3">
      <c r="B163" s="94"/>
      <c r="C163" s="94"/>
      <c r="D163" s="94"/>
      <c r="E163" s="94"/>
      <c r="F163" s="94"/>
      <c r="G163" s="94"/>
      <c r="H163" s="61"/>
      <c r="I163" s="162"/>
      <c r="J163" s="134">
        <f>COUNTIFS(J10:J162,"&gt;0", RESULTADOS!W10:W162,"SI")+COUNTIFS(J10:J162,"&gt;0",RESULTADOS!W10:W162,"")</f>
        <v>0</v>
      </c>
      <c r="K163" s="163"/>
      <c r="L163" s="163"/>
      <c r="M163" s="134">
        <f>COUNTIFS(M10:M162,"&gt;0", RESULTADOS!W10:W162,"SI")+COUNTIFS(M10:M162,"&gt;0",RESULTADOS!W10:W162,"")</f>
        <v>0</v>
      </c>
      <c r="N163" s="163"/>
      <c r="O163" s="163"/>
      <c r="P163" s="134">
        <f>COUNTIFS(P10:P162,"&gt;0", RESULTADOS!W10:W162,"SI")+COUNTIFS(P10:P162,"&gt;0",RESULTADOS!W10:W162,"")</f>
        <v>0</v>
      </c>
      <c r="Q163" s="163"/>
      <c r="R163" s="163"/>
      <c r="S163" s="164">
        <f>COUNTIFS(S10:S162,"&gt;0", RESULTADOS!W10:W162,"SI")+COUNTIFS(S10:S162,"&gt;0",RESULTADOS!W10:W162,"")</f>
        <v>0</v>
      </c>
      <c r="T163" s="93"/>
      <c r="U163" s="435">
        <f>COUNTIFS(X10:X162,"&gt;0",RESULTADOS!W10:W162, "SI")+COUNTIFS(X10:X162,"&gt;0",RESULTADOS!W10:W162,"")</f>
        <v>0</v>
      </c>
      <c r="V163" s="436"/>
      <c r="W163" s="436"/>
      <c r="X163" s="436"/>
      <c r="Y163" s="436"/>
      <c r="Z163" s="437"/>
      <c r="AA163" s="137"/>
      <c r="AB163" s="57"/>
    </row>
    <row r="164" spans="1:28" s="59" customFormat="1" ht="13.2" customHeight="1" x14ac:dyDescent="0.3">
      <c r="B164" s="61"/>
      <c r="C164" s="61"/>
      <c r="D164" s="61"/>
      <c r="E164" s="61"/>
      <c r="F164" s="61"/>
      <c r="G164" s="61"/>
      <c r="H164" s="55"/>
      <c r="I164" s="160"/>
      <c r="J164" s="135" t="str">
        <f>IF(ISERROR(J163/'ÁREA MEJORA COMPETENCIAL'!D171),"0%",J163/'ÁREA MEJORA COMPETENCIAL'!D171)</f>
        <v>0%</v>
      </c>
      <c r="K164" s="160"/>
      <c r="L164" s="160"/>
      <c r="M164" s="135" t="str">
        <f>IF(ISERROR(M163/'ÁREA MEJORA COMPETENCIAL'!D171),"0%",M163/'ÁREA MEJORA COMPETENCIAL'!D171)</f>
        <v>0%</v>
      </c>
      <c r="N164" s="70"/>
      <c r="O164" s="70"/>
      <c r="P164" s="135" t="str">
        <f>IF(ISERROR(P163/'ÁREA MEJORA COMPETENCIAL'!D171),"0%",P163/'ÁREA MEJORA COMPETENCIAL'!D171)</f>
        <v>0%</v>
      </c>
      <c r="Q164" s="160"/>
      <c r="R164" s="160"/>
      <c r="S164" s="135" t="str">
        <f>IF(ISERROR(S163/'ÁREA MEJORA COMPETENCIAL'!D171),"0%",S163/'ÁREA MEJORA COMPETENCIAL'!D171)</f>
        <v>0%</v>
      </c>
      <c r="T164" s="93"/>
      <c r="U164" s="438" t="str">
        <f>IF(ISERROR(U163/'ÁREA MEJORA COMPETENCIAL'!D171),"0%",U163/'ÁREA MEJORA COMPETENCIAL'!D171)</f>
        <v>0%</v>
      </c>
      <c r="V164" s="410"/>
      <c r="W164" s="410"/>
      <c r="X164" s="410"/>
      <c r="Y164" s="410"/>
      <c r="Z164" s="411"/>
      <c r="AA164" s="137"/>
      <c r="AB164" s="55"/>
    </row>
    <row r="165" spans="1:28" s="59" customFormat="1" ht="15" customHeight="1" x14ac:dyDescent="0.3">
      <c r="B165" s="61"/>
      <c r="C165" s="61"/>
      <c r="D165" s="61"/>
      <c r="E165" s="61"/>
      <c r="F165" s="61"/>
      <c r="G165" s="61"/>
      <c r="H165" s="68"/>
      <c r="I165" s="68"/>
      <c r="AA165" s="137"/>
      <c r="AB165" s="55"/>
    </row>
    <row r="166" spans="1:28" s="59" customFormat="1" ht="15.6" x14ac:dyDescent="0.3">
      <c r="B166" s="63"/>
      <c r="C166" s="61"/>
      <c r="D166" s="61"/>
      <c r="E166" s="61"/>
      <c r="F166" s="61"/>
      <c r="G166" s="61"/>
      <c r="H166" s="68"/>
      <c r="I166" s="68"/>
      <c r="J166" s="55"/>
      <c r="K166" s="55"/>
      <c r="L166" s="55"/>
      <c r="M166" s="55"/>
      <c r="N166" s="55"/>
      <c r="O166" s="55"/>
      <c r="P166" s="55"/>
      <c r="Q166" s="55"/>
      <c r="R166" s="55"/>
      <c r="S166" s="68"/>
      <c r="T166" s="63"/>
      <c r="U166" s="63"/>
      <c r="V166" s="63"/>
      <c r="W166" s="63"/>
      <c r="X166" s="63"/>
      <c r="Y166" s="63"/>
      <c r="Z166" s="63"/>
      <c r="AA166" s="63"/>
      <c r="AB166" s="55"/>
    </row>
    <row r="167" spans="1:28" s="59" customFormat="1" ht="15" customHeight="1" x14ac:dyDescent="0.3">
      <c r="B167" s="429"/>
      <c r="C167" s="429"/>
      <c r="D167" s="429"/>
      <c r="E167" s="429"/>
      <c r="F167" s="429"/>
      <c r="G167" s="429"/>
      <c r="H167" s="429"/>
      <c r="I167" s="429"/>
      <c r="J167" s="429"/>
      <c r="K167" s="429"/>
      <c r="L167" s="429"/>
      <c r="M167" s="429"/>
      <c r="N167" s="429"/>
      <c r="O167" s="429"/>
      <c r="P167" s="429"/>
      <c r="Q167" s="55"/>
      <c r="R167" s="55"/>
      <c r="S167" s="55"/>
      <c r="T167" s="55"/>
      <c r="U167" s="55"/>
      <c r="V167" s="55"/>
      <c r="W167" s="55"/>
      <c r="X167" s="55"/>
      <c r="Y167" s="55"/>
      <c r="Z167" s="55"/>
      <c r="AA167" s="55"/>
      <c r="AB167" s="55"/>
    </row>
    <row r="168" spans="1:28" s="59" customFormat="1" ht="15.6" x14ac:dyDescent="0.3">
      <c r="B168" s="57"/>
      <c r="C168" s="61"/>
      <c r="D168" s="61"/>
      <c r="E168" s="61"/>
      <c r="F168" s="61"/>
      <c r="G168" s="61"/>
      <c r="H168" s="68"/>
      <c r="I168" s="68"/>
      <c r="J168" s="55"/>
      <c r="K168" s="55"/>
      <c r="L168" s="55"/>
      <c r="M168" s="55"/>
      <c r="N168" s="55"/>
      <c r="O168" s="55"/>
      <c r="P168" s="55"/>
      <c r="Q168" s="55"/>
      <c r="R168" s="55"/>
      <c r="S168" s="55"/>
      <c r="T168" s="55"/>
      <c r="U168" s="55"/>
      <c r="V168" s="55"/>
      <c r="W168" s="55"/>
      <c r="X168" s="55"/>
      <c r="Y168" s="55"/>
      <c r="Z168" s="55"/>
      <c r="AA168" s="55"/>
      <c r="AB168" s="55"/>
    </row>
    <row r="169" spans="1:28" s="59" customFormat="1" ht="15.6" x14ac:dyDescent="0.3">
      <c r="B169" s="55"/>
      <c r="C169" s="61"/>
      <c r="D169" s="61"/>
      <c r="E169" s="61"/>
      <c r="F169" s="61"/>
      <c r="G169" s="61"/>
      <c r="H169" s="55"/>
      <c r="I169" s="55"/>
      <c r="J169" s="55"/>
      <c r="K169" s="55"/>
      <c r="L169" s="55"/>
      <c r="M169" s="55"/>
      <c r="N169" s="55"/>
      <c r="O169" s="55"/>
      <c r="P169" s="55"/>
      <c r="Q169" s="55"/>
      <c r="R169" s="55"/>
      <c r="S169" s="55"/>
      <c r="T169" s="55"/>
      <c r="U169" s="55"/>
      <c r="V169" s="55"/>
      <c r="W169" s="55"/>
      <c r="X169" s="55"/>
      <c r="Y169" s="55"/>
      <c r="Z169" s="55"/>
      <c r="AA169" s="55"/>
      <c r="AB169" s="55"/>
    </row>
    <row r="170" spans="1:28" s="59" customFormat="1" ht="15.6" x14ac:dyDescent="0.3">
      <c r="B170" s="55"/>
      <c r="C170" s="61"/>
      <c r="D170" s="61"/>
      <c r="E170" s="61"/>
      <c r="F170" s="61"/>
      <c r="G170" s="61"/>
      <c r="H170" s="55"/>
      <c r="I170" s="55"/>
      <c r="J170" s="55"/>
      <c r="K170" s="55"/>
      <c r="L170" s="55"/>
      <c r="M170" s="55"/>
      <c r="N170" s="55"/>
      <c r="O170" s="55"/>
      <c r="P170" s="55"/>
      <c r="Q170" s="55"/>
      <c r="R170" s="55"/>
      <c r="S170" s="55"/>
      <c r="T170" s="55"/>
      <c r="U170" s="55"/>
      <c r="V170" s="55"/>
      <c r="W170" s="55"/>
      <c r="X170" s="55"/>
      <c r="Y170" s="55"/>
      <c r="Z170" s="55"/>
      <c r="AA170" s="55"/>
      <c r="AB170" s="55"/>
    </row>
    <row r="171" spans="1:28" s="59" customFormat="1" x14ac:dyDescent="0.3">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row>
    <row r="172" spans="1:28" s="59" customFormat="1" x14ac:dyDescent="0.3">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row>
    <row r="173" spans="1:28" s="59" customFormat="1" x14ac:dyDescent="0.3">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row>
    <row r="174" spans="1:28" s="59" customFormat="1" x14ac:dyDescent="0.3">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row>
    <row r="175" spans="1:28" s="59" customFormat="1" x14ac:dyDescent="0.3">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row>
  </sheetData>
  <sheetProtection algorithmName="SHA-512" hashValue="bwMlp2dKQy38hmh3AJqRV9oqK1GmpwzOp7dSneUKO5KcSUuvaEjrNMBXsmiZCkIYSkmgoTrRcTX/8/kWlajCEA==" saltValue="ytvOON7KTxdsnhAJJxrU7A==" spinCount="100000" sheet="1" objects="1" scenarios="1" selectLockedCells="1" sort="0" autoFilter="0"/>
  <protectedRanges>
    <protectedRange sqref="AC7:ES65605 AB7:AB170 B171:AB65605" name="Rango2"/>
    <protectedRange sqref="M3 B1:B3 B4:C6 K1:M2 K3 D1:D6 E1:G3 I1:J1 F4 E4:E6 H4:M6 F5:G6" name="Rango2_8_2"/>
    <protectedRange sqref="D8:E9 C8 B163 Y8:AA8 I8:J8 L8:P8 R8:S8 T8:T74 H12:H162 H9:S11 B165:B166 I12:S74 J164:T164 I75:T162 H166:AA166 V7:AA7 B168:B170 H168:AA170 Q167:AA167 G8:G9 D163:S163 H164:I165 U163:X164 W9:X162 B7:T7 B10:G162" name="Rango2_3"/>
    <protectedRange sqref="D9:E9 G9" name="Rango1_1"/>
    <protectedRange sqref="N167:P167" name="Rango2_2_1"/>
    <protectedRange sqref="B167:M167" name="Rango2_1_2_1"/>
    <protectedRange sqref="F9" name="Rango2_2"/>
  </protectedRanges>
  <autoFilter ref="B9:F9"/>
  <mergeCells count="17">
    <mergeCell ref="B1:H1"/>
    <mergeCell ref="E2:H2"/>
    <mergeCell ref="E3:H3"/>
    <mergeCell ref="C3:D3"/>
    <mergeCell ref="C4:D4"/>
    <mergeCell ref="B2:D2"/>
    <mergeCell ref="F4:G4"/>
    <mergeCell ref="Q8:S8"/>
    <mergeCell ref="U8:Z8"/>
    <mergeCell ref="U163:Z163"/>
    <mergeCell ref="U164:Z164"/>
    <mergeCell ref="H7:Z7"/>
    <mergeCell ref="B167:P167"/>
    <mergeCell ref="K8:M8"/>
    <mergeCell ref="H8:J8"/>
    <mergeCell ref="N8:P8"/>
    <mergeCell ref="B8:E8"/>
  </mergeCells>
  <conditionalFormatting sqref="Z10:Z162">
    <cfRule type="containsText" dxfId="65" priority="6" operator="containsText" text="VER RESULTADOS">
      <formula>NOT(ISERROR(SEARCH("VER RESULTADOS",Z10)))</formula>
    </cfRule>
    <cfRule type="cellIs" dxfId="64" priority="7" operator="between">
      <formula>0.749999999999</formula>
      <formula>0.99999999999999</formula>
    </cfRule>
    <cfRule type="cellIs" dxfId="63" priority="8" operator="lessThan">
      <formula>0.74999999999999</formula>
    </cfRule>
    <cfRule type="cellIs" dxfId="62" priority="9" operator="greaterThan">
      <formula>0.99999999999</formula>
    </cfRule>
  </conditionalFormatting>
  <dataValidations count="1">
    <dataValidation type="list" allowBlank="1" showInputMessage="1" showErrorMessage="1" sqref="I5">
      <formula1>"EMIN, EMSG, EMJT"</formula1>
    </dataValidation>
  </dataValidations>
  <pageMargins left="0.7" right="0.7" top="0.75" bottom="0.75" header="0.3" footer="0.3"/>
  <pageSetup paperSize="9" orientation="landscape"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15EBBBE5-C8A3-44E7-8A1C-BD1830C4E7E7}">
            <xm:f>AND(B10&lt;&gt;"", RESULTADOS!W10="NO")</xm:f>
            <x14:dxf>
              <font>
                <color rgb="FF9C0006"/>
              </font>
              <fill>
                <patternFill>
                  <bgColor rgb="FFFFC7CE"/>
                </patternFill>
              </fill>
            </x14:dxf>
          </x14:cfRule>
          <xm:sqref>B10:B162</xm:sqref>
        </x14:conditionalFormatting>
        <x14:conditionalFormatting xmlns:xm="http://schemas.microsoft.com/office/excel/2006/main">
          <x14:cfRule type="expression" priority="4" id="{E5E570A8-8404-4534-B8B7-582C516B4A06}">
            <xm:f>AND(C10&lt;&gt;"", RESULTADOS!W10="NO")</xm:f>
            <x14:dxf>
              <font>
                <color rgb="FF9C0006"/>
              </font>
              <fill>
                <patternFill>
                  <bgColor rgb="FFFFC7CE"/>
                </patternFill>
              </fill>
            </x14:dxf>
          </x14:cfRule>
          <xm:sqref>C10:C162</xm:sqref>
        </x14:conditionalFormatting>
        <x14:conditionalFormatting xmlns:xm="http://schemas.microsoft.com/office/excel/2006/main">
          <x14:cfRule type="expression" priority="3" id="{2DFC49E2-58E7-4DDA-A90C-884D67008096}">
            <xm:f>AND(D10&lt;&gt;"", RESULTADOS!W10="NO")</xm:f>
            <x14:dxf>
              <font>
                <color rgb="FF9C0006"/>
              </font>
              <fill>
                <patternFill>
                  <bgColor rgb="FFFFC7CE"/>
                </patternFill>
              </fill>
            </x14:dxf>
          </x14:cfRule>
          <xm:sqref>D10:D162</xm:sqref>
        </x14:conditionalFormatting>
        <x14:conditionalFormatting xmlns:xm="http://schemas.microsoft.com/office/excel/2006/main">
          <x14:cfRule type="expression" priority="2" id="{BC5D213E-B1E0-4545-9462-5B16CA1B6445}">
            <xm:f>AND(E10&lt;&gt;"", RESULTADOS!W10="NO")</xm:f>
            <x14:dxf>
              <font>
                <color rgb="FF9C0006"/>
              </font>
              <fill>
                <patternFill>
                  <bgColor rgb="FFFFC7CE"/>
                </patternFill>
              </fill>
            </x14:dxf>
          </x14:cfRule>
          <xm:sqref>E10:E162</xm:sqref>
        </x14:conditionalFormatting>
        <x14:conditionalFormatting xmlns:xm="http://schemas.microsoft.com/office/excel/2006/main">
          <x14:cfRule type="expression" priority="1" id="{4FE4266F-3673-45F7-857C-7BF798FBE773}">
            <xm:f>AND(F10&lt;&gt;"", RESULTADOS!W10="NO")</xm:f>
            <x14:dxf>
              <font>
                <color rgb="FF9C0006"/>
              </font>
              <fill>
                <patternFill>
                  <bgColor rgb="FFFFC7CE"/>
                </patternFill>
              </fill>
            </x14:dxf>
          </x14:cfRule>
          <xm:sqref>F10:F162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7" tint="-0.249977111117893"/>
  </sheetPr>
  <dimension ref="A1:CS172"/>
  <sheetViews>
    <sheetView showGridLines="0" zoomScale="80" zoomScaleNormal="80" workbookViewId="0">
      <pane xSplit="7" ySplit="9" topLeftCell="H10" activePane="bottomRight" state="frozen"/>
      <selection pane="topRight" activeCell="F1" sqref="F1"/>
      <selection pane="bottomLeft" activeCell="A10" sqref="A10"/>
      <selection pane="bottomRight" activeCell="CI19" sqref="CI11:CI19"/>
    </sheetView>
  </sheetViews>
  <sheetFormatPr baseColWidth="10" defaultRowHeight="14.4" x14ac:dyDescent="0.3"/>
  <cols>
    <col min="1" max="1" width="11.5546875" style="55"/>
    <col min="2" max="2" width="32.6640625" style="55" customWidth="1"/>
    <col min="3" max="3" width="32.44140625" style="55" customWidth="1"/>
    <col min="4" max="6" width="19.88671875" style="55" customWidth="1"/>
    <col min="7" max="7" width="1.21875" style="55" customWidth="1"/>
    <col min="8" max="8" width="21" style="55" customWidth="1"/>
    <col min="9" max="13" width="21.5546875" style="55" customWidth="1"/>
    <col min="14" max="14" width="21.6640625" style="55" customWidth="1"/>
    <col min="15" max="15" width="20.6640625" style="55" customWidth="1"/>
    <col min="16" max="16" width="14" style="55" customWidth="1"/>
    <col min="17" max="17" width="12.88671875" style="55" customWidth="1"/>
    <col min="18" max="18" width="10.88671875" style="55" customWidth="1"/>
    <col min="19" max="19" width="12.21875" style="55" customWidth="1"/>
    <col min="20" max="20" width="11" style="55" customWidth="1"/>
    <col min="21" max="21" width="10.5546875" style="55" customWidth="1"/>
    <col min="22" max="23" width="11.21875" style="55" customWidth="1"/>
    <col min="24" max="24" width="10.21875" style="55" customWidth="1"/>
    <col min="25" max="26" width="10.44140625" style="55" customWidth="1"/>
    <col min="27" max="27" width="11.88671875" style="55" customWidth="1"/>
    <col min="28" max="29" width="12.21875" style="55" customWidth="1"/>
    <col min="30" max="30" width="12.88671875" style="55" customWidth="1"/>
    <col min="31" max="31" width="15.6640625" style="55" customWidth="1"/>
    <col min="32" max="32" width="12.88671875" style="55" customWidth="1"/>
    <col min="33" max="33" width="12.5546875" style="55" customWidth="1"/>
    <col min="34" max="34" width="10.77734375" style="55" customWidth="1"/>
    <col min="35" max="37" width="12" style="55" customWidth="1"/>
    <col min="38" max="38" width="13.21875" style="55" customWidth="1"/>
    <col min="39" max="39" width="12.6640625" style="55" customWidth="1"/>
    <col min="40" max="40" width="10.6640625" style="55" customWidth="1"/>
    <col min="41" max="41" width="12" style="55" customWidth="1"/>
    <col min="42" max="43" width="11.6640625" style="55" customWidth="1"/>
    <col min="44" max="44" width="12.88671875" style="55" customWidth="1"/>
    <col min="45" max="45" width="10.44140625" style="55" customWidth="1"/>
    <col min="46" max="46" width="11.5546875" style="55" customWidth="1"/>
    <col min="47" max="48" width="11.109375" style="55" customWidth="1"/>
    <col min="49" max="49" width="13" style="55" customWidth="1"/>
    <col min="50" max="52" width="11.6640625" style="55" customWidth="1"/>
    <col min="53" max="57" width="11.88671875" style="55" customWidth="1"/>
    <col min="58" max="58" width="11.88671875" style="55" hidden="1" customWidth="1"/>
    <col min="59" max="59" width="14.5546875" style="55" customWidth="1"/>
    <col min="60" max="60" width="11.6640625" style="55" customWidth="1"/>
    <col min="61" max="61" width="11.44140625" style="55" customWidth="1"/>
    <col min="62" max="62" width="12.6640625" style="55" customWidth="1"/>
    <col min="63" max="63" width="10.44140625" style="55" customWidth="1"/>
    <col min="64" max="64" width="12" style="55" customWidth="1"/>
    <col min="65" max="66" width="10.77734375" style="55" customWidth="1"/>
    <col min="67" max="67" width="12.6640625" style="55" customWidth="1"/>
    <col min="68" max="68" width="12.88671875" style="55" customWidth="1"/>
    <col min="69" max="69" width="10.21875" style="55" customWidth="1"/>
    <col min="70" max="83" width="11" style="55" customWidth="1"/>
    <col min="84" max="84" width="11.21875" style="55" customWidth="1"/>
    <col min="85" max="86" width="10.33203125" style="55" customWidth="1"/>
    <col min="87" max="87" width="13" style="55" customWidth="1"/>
    <col min="88" max="88" width="12.88671875" style="55" customWidth="1"/>
    <col min="89" max="89" width="1.88671875" style="55" customWidth="1"/>
    <col min="90" max="90" width="11.44140625" style="55" hidden="1" customWidth="1"/>
    <col min="91" max="91" width="13.6640625" style="55" hidden="1" customWidth="1"/>
    <col min="92" max="92" width="16.44140625" style="55" customWidth="1"/>
    <col min="93" max="93" width="15.109375" style="55" customWidth="1"/>
    <col min="94" max="94" width="17.5546875" style="55" hidden="1" customWidth="1"/>
    <col min="95" max="95" width="17.5546875" style="55" customWidth="1"/>
    <col min="96" max="96" width="1.5546875" style="55" customWidth="1"/>
    <col min="97" max="16384" width="11.5546875" style="55"/>
  </cols>
  <sheetData>
    <row r="1" spans="1:97" ht="43.2" customHeight="1" x14ac:dyDescent="0.3">
      <c r="B1" s="440" t="s">
        <v>85</v>
      </c>
      <c r="C1" s="441"/>
      <c r="D1" s="441"/>
      <c r="E1" s="441"/>
      <c r="F1" s="441"/>
      <c r="G1" s="441"/>
      <c r="H1" s="442"/>
      <c r="J1" s="167"/>
      <c r="K1" s="167"/>
      <c r="L1" s="167"/>
      <c r="M1" s="167"/>
      <c r="N1" s="143"/>
      <c r="O1" s="143"/>
      <c r="U1" s="57"/>
      <c r="V1" s="57"/>
      <c r="W1" s="57"/>
      <c r="X1" s="57"/>
      <c r="Y1" s="57"/>
      <c r="Z1" s="57"/>
      <c r="AA1" s="57"/>
      <c r="AB1" s="57"/>
      <c r="AC1" s="57"/>
    </row>
    <row r="2" spans="1:97" ht="42" customHeight="1" x14ac:dyDescent="0.3">
      <c r="B2" s="481" t="s">
        <v>67</v>
      </c>
      <c r="C2" s="479"/>
      <c r="D2" s="482"/>
      <c r="E2" s="479" t="s">
        <v>65</v>
      </c>
      <c r="F2" s="479"/>
      <c r="G2" s="479"/>
      <c r="H2" s="480"/>
      <c r="J2" s="167"/>
      <c r="K2" s="167"/>
      <c r="L2" s="167"/>
      <c r="M2" s="167"/>
      <c r="N2" s="144"/>
      <c r="O2" s="144"/>
      <c r="P2" s="60"/>
      <c r="Q2" s="60"/>
      <c r="R2" s="57"/>
      <c r="S2" s="57"/>
      <c r="T2" s="57"/>
      <c r="U2" s="57"/>
      <c r="V2" s="57"/>
      <c r="W2" s="57"/>
      <c r="X2" s="57"/>
      <c r="Y2" s="57"/>
      <c r="Z2" s="57"/>
      <c r="AA2" s="57"/>
      <c r="AB2" s="57"/>
      <c r="AC2" s="57"/>
    </row>
    <row r="3" spans="1:97" ht="21.6" customHeight="1" x14ac:dyDescent="0.3">
      <c r="B3" s="207" t="s">
        <v>21</v>
      </c>
      <c r="C3" s="449" t="str">
        <f>IF(ISBLANK('ÁREA MEJORA COMPETENCIAL'!C3:E3),"",'ÁREA MEJORA COMPETENCIAL'!C3:E3)</f>
        <v/>
      </c>
      <c r="D3" s="450"/>
      <c r="E3" s="483" t="s">
        <v>22</v>
      </c>
      <c r="F3" s="484"/>
      <c r="G3" s="484"/>
      <c r="H3" s="485"/>
      <c r="J3" s="167"/>
      <c r="K3" s="167"/>
      <c r="L3" s="167"/>
      <c r="M3" s="167"/>
      <c r="N3" s="18"/>
      <c r="O3" s="18"/>
      <c r="P3" s="61"/>
      <c r="Q3" s="61"/>
      <c r="R3" s="57"/>
      <c r="S3" s="57"/>
      <c r="T3" s="57"/>
      <c r="U3" s="57"/>
      <c r="V3" s="57"/>
      <c r="W3" s="57"/>
      <c r="X3" s="57"/>
      <c r="Y3" s="57"/>
      <c r="Z3" s="57"/>
      <c r="AA3" s="57"/>
      <c r="AB3" s="57"/>
      <c r="AC3" s="57"/>
    </row>
    <row r="4" spans="1:97" ht="21.75" customHeight="1" thickBot="1" x14ac:dyDescent="0.35">
      <c r="B4" s="208" t="s">
        <v>66</v>
      </c>
      <c r="C4" s="451" t="str">
        <f>IF(ISBLANK('ÁREA MEJORA COMPETENCIAL'!C4:E4),"",'ÁREA MEJORA COMPETENCIAL'!C4:E4)</f>
        <v/>
      </c>
      <c r="D4" s="452"/>
      <c r="E4" s="181" t="str">
        <f>'ÁREA MEJORA COMPETENCIAL'!E4</f>
        <v>FASE</v>
      </c>
      <c r="F4" s="487">
        <f>'ÁREA MEJORA COMPETENCIAL'!F4</f>
        <v>2026</v>
      </c>
      <c r="G4" s="456"/>
      <c r="H4" s="182" t="str">
        <f>'ÁREA MEJORA COMPETENCIAL'!G4</f>
        <v>Nº</v>
      </c>
      <c r="J4" s="167"/>
      <c r="K4" s="167"/>
      <c r="L4" s="167"/>
      <c r="M4" s="167"/>
      <c r="N4" s="25"/>
      <c r="O4" s="20"/>
      <c r="P4" s="62"/>
      <c r="Q4" s="26"/>
      <c r="R4" s="57"/>
      <c r="S4" s="57"/>
      <c r="T4" s="57"/>
      <c r="U4" s="57"/>
      <c r="V4" s="57"/>
      <c r="W4" s="57"/>
      <c r="X4" s="57"/>
      <c r="Y4" s="57"/>
      <c r="Z4" s="57"/>
      <c r="AA4" s="57"/>
      <c r="AB4" s="57"/>
      <c r="AC4" s="57"/>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row>
    <row r="5" spans="1:97" ht="35.4" customHeight="1" x14ac:dyDescent="0.3">
      <c r="B5" s="27"/>
      <c r="C5" s="111"/>
      <c r="D5" s="111"/>
      <c r="E5" s="111"/>
      <c r="F5" s="111"/>
      <c r="G5" s="43"/>
      <c r="H5" s="488" t="s">
        <v>145</v>
      </c>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89"/>
      <c r="AR5" s="489"/>
      <c r="AS5" s="489"/>
      <c r="AT5" s="489"/>
      <c r="AU5" s="489"/>
      <c r="AV5" s="489"/>
      <c r="AW5" s="489"/>
      <c r="AX5" s="489"/>
      <c r="AY5" s="489"/>
      <c r="AZ5" s="489"/>
      <c r="BA5" s="489"/>
      <c r="BB5" s="489"/>
      <c r="BC5" s="489"/>
      <c r="BD5" s="489"/>
      <c r="BE5" s="489"/>
      <c r="BF5" s="489"/>
      <c r="BG5" s="489"/>
      <c r="BH5" s="489"/>
      <c r="BI5" s="489"/>
      <c r="BJ5" s="489"/>
      <c r="BK5" s="489"/>
      <c r="BL5" s="489"/>
      <c r="BM5" s="489"/>
      <c r="BN5" s="489"/>
      <c r="BO5" s="489"/>
      <c r="BP5" s="489"/>
      <c r="BQ5" s="489"/>
      <c r="BR5" s="489"/>
      <c r="BS5" s="489"/>
      <c r="BT5" s="489"/>
      <c r="BU5" s="489"/>
      <c r="BV5" s="489"/>
      <c r="BW5" s="489"/>
      <c r="BX5" s="489"/>
      <c r="BY5" s="489"/>
      <c r="BZ5" s="489"/>
      <c r="CA5" s="489"/>
      <c r="CB5" s="489"/>
      <c r="CC5" s="489"/>
      <c r="CD5" s="489"/>
      <c r="CE5" s="489"/>
      <c r="CF5" s="489"/>
      <c r="CG5" s="489"/>
      <c r="CH5" s="489"/>
      <c r="CI5" s="489"/>
      <c r="CJ5" s="489"/>
      <c r="CK5" s="489"/>
      <c r="CL5" s="489"/>
      <c r="CM5" s="489"/>
      <c r="CN5" s="489"/>
      <c r="CO5" s="489"/>
      <c r="CP5" s="489"/>
      <c r="CQ5" s="490"/>
      <c r="CR5" s="251"/>
      <c r="CS5" s="112"/>
    </row>
    <row r="6" spans="1:97" ht="16.8" customHeight="1" x14ac:dyDescent="0.3">
      <c r="B6" s="27"/>
      <c r="C6" s="51"/>
      <c r="D6" s="51"/>
      <c r="E6" s="51"/>
      <c r="F6" s="51"/>
      <c r="G6" s="43"/>
      <c r="H6" s="463" t="s">
        <v>33</v>
      </c>
      <c r="I6" s="464"/>
      <c r="J6" s="464"/>
      <c r="K6" s="464"/>
      <c r="L6" s="464"/>
      <c r="M6" s="464"/>
      <c r="N6" s="464"/>
      <c r="O6" s="464"/>
      <c r="P6" s="464"/>
      <c r="Q6" s="465"/>
      <c r="R6" s="463" t="s">
        <v>34</v>
      </c>
      <c r="S6" s="464"/>
      <c r="T6" s="464"/>
      <c r="U6" s="464"/>
      <c r="V6" s="464"/>
      <c r="W6" s="464"/>
      <c r="X6" s="464"/>
      <c r="Y6" s="464"/>
      <c r="Z6" s="464"/>
      <c r="AA6" s="464"/>
      <c r="AB6" s="464"/>
      <c r="AC6" s="464"/>
      <c r="AD6" s="464"/>
      <c r="AE6" s="465"/>
      <c r="AF6" s="463" t="s">
        <v>4</v>
      </c>
      <c r="AG6" s="464"/>
      <c r="AH6" s="464"/>
      <c r="AI6" s="464"/>
      <c r="AJ6" s="464"/>
      <c r="AK6" s="464"/>
      <c r="AL6" s="464"/>
      <c r="AM6" s="464"/>
      <c r="AN6" s="464"/>
      <c r="AO6" s="464"/>
      <c r="AP6" s="464"/>
      <c r="AQ6" s="464"/>
      <c r="AR6" s="464"/>
      <c r="AS6" s="465"/>
      <c r="AT6" s="463" t="s">
        <v>39</v>
      </c>
      <c r="AU6" s="464"/>
      <c r="AV6" s="464"/>
      <c r="AW6" s="464"/>
      <c r="AX6" s="464"/>
      <c r="AY6" s="464"/>
      <c r="AZ6" s="464"/>
      <c r="BA6" s="464"/>
      <c r="BB6" s="464"/>
      <c r="BC6" s="464"/>
      <c r="BD6" s="464"/>
      <c r="BE6" s="464"/>
      <c r="BF6" s="464"/>
      <c r="BG6" s="464"/>
      <c r="BH6" s="465"/>
      <c r="BI6" s="463" t="s">
        <v>40</v>
      </c>
      <c r="BJ6" s="464"/>
      <c r="BK6" s="464"/>
      <c r="BL6" s="464"/>
      <c r="BM6" s="464"/>
      <c r="BN6" s="464"/>
      <c r="BO6" s="464"/>
      <c r="BP6" s="465"/>
      <c r="BQ6" s="463" t="s">
        <v>35</v>
      </c>
      <c r="BR6" s="464"/>
      <c r="BS6" s="464"/>
      <c r="BT6" s="464"/>
      <c r="BU6" s="464"/>
      <c r="BV6" s="464"/>
      <c r="BW6" s="464"/>
      <c r="BX6" s="464"/>
      <c r="BY6" s="464"/>
      <c r="BZ6" s="464"/>
      <c r="CA6" s="464"/>
      <c r="CB6" s="464"/>
      <c r="CC6" s="464"/>
      <c r="CD6" s="464"/>
      <c r="CE6" s="464"/>
      <c r="CF6" s="464"/>
      <c r="CG6" s="464"/>
      <c r="CH6" s="464"/>
      <c r="CI6" s="464"/>
      <c r="CJ6" s="465"/>
      <c r="CK6" s="77"/>
      <c r="CL6" s="252" t="s">
        <v>88</v>
      </c>
      <c r="CM6" s="253"/>
      <c r="CN6" s="493" t="s">
        <v>63</v>
      </c>
      <c r="CO6" s="493"/>
      <c r="CP6" s="493"/>
      <c r="CQ6" s="494"/>
      <c r="CR6" s="74"/>
    </row>
    <row r="7" spans="1:97" ht="54" customHeight="1" x14ac:dyDescent="0.3">
      <c r="B7" s="88"/>
      <c r="C7" s="88"/>
      <c r="D7" s="88"/>
      <c r="E7" s="88"/>
      <c r="F7" s="88"/>
      <c r="G7" s="41"/>
      <c r="H7" s="457" t="s">
        <v>146</v>
      </c>
      <c r="I7" s="457" t="s">
        <v>86</v>
      </c>
      <c r="J7" s="457" t="s">
        <v>86</v>
      </c>
      <c r="K7" s="457" t="s">
        <v>86</v>
      </c>
      <c r="L7" s="457" t="s">
        <v>86</v>
      </c>
      <c r="M7" s="457" t="s">
        <v>86</v>
      </c>
      <c r="N7" s="457" t="s">
        <v>86</v>
      </c>
      <c r="O7" s="457" t="s">
        <v>86</v>
      </c>
      <c r="P7" s="458" t="s">
        <v>5</v>
      </c>
      <c r="Q7" s="471" t="s">
        <v>8</v>
      </c>
      <c r="R7" s="466" t="s">
        <v>148</v>
      </c>
      <c r="S7" s="467"/>
      <c r="T7" s="468"/>
      <c r="U7" s="466" t="s">
        <v>148</v>
      </c>
      <c r="V7" s="467"/>
      <c r="W7" s="468"/>
      <c r="X7" s="466" t="s">
        <v>148</v>
      </c>
      <c r="Y7" s="467"/>
      <c r="Z7" s="468"/>
      <c r="AA7" s="466" t="s">
        <v>148</v>
      </c>
      <c r="AB7" s="467"/>
      <c r="AC7" s="468"/>
      <c r="AD7" s="457" t="s">
        <v>5</v>
      </c>
      <c r="AE7" s="477" t="s">
        <v>8</v>
      </c>
      <c r="AF7" s="466" t="s">
        <v>148</v>
      </c>
      <c r="AG7" s="467"/>
      <c r="AH7" s="468"/>
      <c r="AI7" s="466" t="s">
        <v>148</v>
      </c>
      <c r="AJ7" s="467"/>
      <c r="AK7" s="468"/>
      <c r="AL7" s="466" t="s">
        <v>148</v>
      </c>
      <c r="AM7" s="467"/>
      <c r="AN7" s="468"/>
      <c r="AO7" s="466" t="s">
        <v>148</v>
      </c>
      <c r="AP7" s="467"/>
      <c r="AQ7" s="468"/>
      <c r="AR7" s="458" t="s">
        <v>5</v>
      </c>
      <c r="AS7" s="474" t="s">
        <v>8</v>
      </c>
      <c r="AT7" s="466" t="s">
        <v>148</v>
      </c>
      <c r="AU7" s="467"/>
      <c r="AV7" s="468"/>
      <c r="AW7" s="466" t="s">
        <v>148</v>
      </c>
      <c r="AX7" s="467"/>
      <c r="AY7" s="468"/>
      <c r="AZ7" s="466" t="s">
        <v>148</v>
      </c>
      <c r="BA7" s="467"/>
      <c r="BB7" s="468"/>
      <c r="BC7" s="466" t="s">
        <v>148</v>
      </c>
      <c r="BD7" s="467"/>
      <c r="BE7" s="468"/>
      <c r="BF7" s="276"/>
      <c r="BG7" s="458" t="s">
        <v>5</v>
      </c>
      <c r="BH7" s="471" t="s">
        <v>8</v>
      </c>
      <c r="BI7" s="466" t="s">
        <v>148</v>
      </c>
      <c r="BJ7" s="467"/>
      <c r="BK7" s="468"/>
      <c r="BL7" s="466" t="s">
        <v>148</v>
      </c>
      <c r="BM7" s="467"/>
      <c r="BN7" s="468"/>
      <c r="BO7" s="458" t="s">
        <v>5</v>
      </c>
      <c r="BP7" s="471" t="s">
        <v>8</v>
      </c>
      <c r="BQ7" s="466" t="s">
        <v>148</v>
      </c>
      <c r="BR7" s="467"/>
      <c r="BS7" s="468"/>
      <c r="BT7" s="466" t="s">
        <v>148</v>
      </c>
      <c r="BU7" s="467"/>
      <c r="BV7" s="468"/>
      <c r="BW7" s="466" t="s">
        <v>148</v>
      </c>
      <c r="BX7" s="467"/>
      <c r="BY7" s="468"/>
      <c r="BZ7" s="466" t="s">
        <v>148</v>
      </c>
      <c r="CA7" s="467"/>
      <c r="CB7" s="468"/>
      <c r="CC7" s="466" t="s">
        <v>148</v>
      </c>
      <c r="CD7" s="467"/>
      <c r="CE7" s="468"/>
      <c r="CF7" s="466" t="s">
        <v>148</v>
      </c>
      <c r="CG7" s="467"/>
      <c r="CH7" s="468"/>
      <c r="CI7" s="458" t="s">
        <v>5</v>
      </c>
      <c r="CJ7" s="474" t="s">
        <v>8</v>
      </c>
      <c r="CK7" s="78"/>
      <c r="CL7" s="254"/>
      <c r="CM7" s="255"/>
      <c r="CN7" s="495"/>
      <c r="CO7" s="495"/>
      <c r="CP7" s="495"/>
      <c r="CQ7" s="496"/>
      <c r="CR7" s="75"/>
    </row>
    <row r="8" spans="1:97" ht="22.8" customHeight="1" x14ac:dyDescent="0.3">
      <c r="B8" s="497" t="s">
        <v>113</v>
      </c>
      <c r="C8" s="498"/>
      <c r="D8" s="498"/>
      <c r="E8" s="499"/>
      <c r="G8" s="41"/>
      <c r="H8" s="457"/>
      <c r="I8" s="457"/>
      <c r="J8" s="457"/>
      <c r="K8" s="457"/>
      <c r="L8" s="457"/>
      <c r="M8" s="457"/>
      <c r="N8" s="457"/>
      <c r="O8" s="457"/>
      <c r="P8" s="459"/>
      <c r="Q8" s="472"/>
      <c r="R8" s="328"/>
      <c r="S8" s="469" t="s">
        <v>72</v>
      </c>
      <c r="T8" s="470"/>
      <c r="U8" s="328"/>
      <c r="V8" s="469" t="s">
        <v>72</v>
      </c>
      <c r="W8" s="470"/>
      <c r="X8" s="328"/>
      <c r="Y8" s="469" t="s">
        <v>72</v>
      </c>
      <c r="Z8" s="470"/>
      <c r="AA8" s="328"/>
      <c r="AB8" s="469" t="s">
        <v>72</v>
      </c>
      <c r="AC8" s="470"/>
      <c r="AD8" s="457"/>
      <c r="AE8" s="477"/>
      <c r="AF8" s="328"/>
      <c r="AG8" s="469" t="s">
        <v>72</v>
      </c>
      <c r="AH8" s="470"/>
      <c r="AI8" s="328"/>
      <c r="AJ8" s="469" t="s">
        <v>72</v>
      </c>
      <c r="AK8" s="470"/>
      <c r="AL8" s="328"/>
      <c r="AM8" s="469" t="s">
        <v>72</v>
      </c>
      <c r="AN8" s="470"/>
      <c r="AO8" s="328">
        <v>24</v>
      </c>
      <c r="AP8" s="469" t="s">
        <v>72</v>
      </c>
      <c r="AQ8" s="470"/>
      <c r="AR8" s="459"/>
      <c r="AS8" s="475"/>
      <c r="AT8" s="328"/>
      <c r="AU8" s="469" t="s">
        <v>72</v>
      </c>
      <c r="AV8" s="470"/>
      <c r="AW8" s="328"/>
      <c r="AX8" s="469" t="s">
        <v>72</v>
      </c>
      <c r="AY8" s="470"/>
      <c r="AZ8" s="328"/>
      <c r="BA8" s="469" t="s">
        <v>72</v>
      </c>
      <c r="BB8" s="470"/>
      <c r="BC8" s="328"/>
      <c r="BD8" s="469" t="s">
        <v>72</v>
      </c>
      <c r="BE8" s="470"/>
      <c r="BF8" s="277"/>
      <c r="BG8" s="459"/>
      <c r="BH8" s="472"/>
      <c r="BI8" s="328"/>
      <c r="BJ8" s="469" t="s">
        <v>72</v>
      </c>
      <c r="BK8" s="470"/>
      <c r="BL8" s="328"/>
      <c r="BM8" s="469" t="s">
        <v>72</v>
      </c>
      <c r="BN8" s="470"/>
      <c r="BO8" s="459"/>
      <c r="BP8" s="472"/>
      <c r="BQ8" s="328"/>
      <c r="BR8" s="469" t="s">
        <v>72</v>
      </c>
      <c r="BS8" s="470"/>
      <c r="BT8" s="328"/>
      <c r="BU8" s="469" t="s">
        <v>72</v>
      </c>
      <c r="BV8" s="470"/>
      <c r="BW8" s="328"/>
      <c r="BX8" s="469" t="s">
        <v>72</v>
      </c>
      <c r="BY8" s="470"/>
      <c r="BZ8" s="328"/>
      <c r="CA8" s="469" t="s">
        <v>72</v>
      </c>
      <c r="CB8" s="470"/>
      <c r="CC8" s="328"/>
      <c r="CD8" s="469" t="s">
        <v>72</v>
      </c>
      <c r="CE8" s="470"/>
      <c r="CF8" s="328"/>
      <c r="CG8" s="469" t="s">
        <v>72</v>
      </c>
      <c r="CH8" s="470"/>
      <c r="CI8" s="459"/>
      <c r="CJ8" s="475"/>
      <c r="CK8" s="78"/>
      <c r="CL8" s="461" t="s">
        <v>50</v>
      </c>
      <c r="CM8" s="461" t="s">
        <v>90</v>
      </c>
      <c r="CN8" s="491" t="s">
        <v>27</v>
      </c>
      <c r="CO8" s="491" t="s">
        <v>28</v>
      </c>
      <c r="CP8" s="461" t="s">
        <v>91</v>
      </c>
      <c r="CQ8" s="458" t="s">
        <v>106</v>
      </c>
      <c r="CR8" s="75"/>
    </row>
    <row r="9" spans="1:97" ht="26.4" customHeight="1" x14ac:dyDescent="0.3">
      <c r="A9" s="212" t="str">
        <f>IF(ISBLANK('ÁREA MEJORA COMPETENCIAL'!A9),"",'ÁREA MEJORA COMPETENCIAL'!A9)</f>
        <v>PEMI/PGJI</v>
      </c>
      <c r="B9" s="209" t="s">
        <v>1</v>
      </c>
      <c r="C9" s="210" t="s">
        <v>2</v>
      </c>
      <c r="D9" s="211" t="s">
        <v>3</v>
      </c>
      <c r="E9" s="211" t="s">
        <v>118</v>
      </c>
      <c r="F9" s="283" t="s">
        <v>112</v>
      </c>
      <c r="G9" s="41"/>
      <c r="H9" s="457"/>
      <c r="I9" s="457"/>
      <c r="J9" s="457"/>
      <c r="K9" s="457"/>
      <c r="L9" s="457"/>
      <c r="M9" s="457"/>
      <c r="N9" s="457"/>
      <c r="O9" s="457"/>
      <c r="P9" s="460"/>
      <c r="Q9" s="473"/>
      <c r="R9" s="215" t="s">
        <v>96</v>
      </c>
      <c r="S9" s="216" t="s">
        <v>95</v>
      </c>
      <c r="T9" s="216" t="s">
        <v>97</v>
      </c>
      <c r="U9" s="215" t="s">
        <v>96</v>
      </c>
      <c r="V9" s="216" t="s">
        <v>95</v>
      </c>
      <c r="W9" s="216" t="s">
        <v>97</v>
      </c>
      <c r="X9" s="215" t="s">
        <v>96</v>
      </c>
      <c r="Y9" s="216" t="s">
        <v>95</v>
      </c>
      <c r="Z9" s="228" t="s">
        <v>97</v>
      </c>
      <c r="AA9" s="215" t="s">
        <v>96</v>
      </c>
      <c r="AB9" s="216" t="s">
        <v>95</v>
      </c>
      <c r="AC9" s="216" t="s">
        <v>97</v>
      </c>
      <c r="AD9" s="457"/>
      <c r="AE9" s="477"/>
      <c r="AF9" s="215" t="s">
        <v>96</v>
      </c>
      <c r="AG9" s="216" t="s">
        <v>95</v>
      </c>
      <c r="AH9" s="216" t="s">
        <v>97</v>
      </c>
      <c r="AI9" s="215" t="s">
        <v>96</v>
      </c>
      <c r="AJ9" s="216" t="s">
        <v>95</v>
      </c>
      <c r="AK9" s="216" t="s">
        <v>97</v>
      </c>
      <c r="AL9" s="215" t="s">
        <v>96</v>
      </c>
      <c r="AM9" s="216" t="s">
        <v>95</v>
      </c>
      <c r="AN9" s="216" t="s">
        <v>97</v>
      </c>
      <c r="AO9" s="215" t="s">
        <v>96</v>
      </c>
      <c r="AP9" s="216" t="s">
        <v>95</v>
      </c>
      <c r="AQ9" s="216" t="s">
        <v>97</v>
      </c>
      <c r="AR9" s="460"/>
      <c r="AS9" s="476"/>
      <c r="AT9" s="215" t="s">
        <v>96</v>
      </c>
      <c r="AU9" s="216" t="s">
        <v>95</v>
      </c>
      <c r="AV9" s="216" t="s">
        <v>97</v>
      </c>
      <c r="AW9" s="215" t="s">
        <v>96</v>
      </c>
      <c r="AX9" s="216" t="s">
        <v>95</v>
      </c>
      <c r="AY9" s="216" t="s">
        <v>97</v>
      </c>
      <c r="AZ9" s="215" t="s">
        <v>96</v>
      </c>
      <c r="BA9" s="216" t="s">
        <v>95</v>
      </c>
      <c r="BB9" s="216" t="s">
        <v>97</v>
      </c>
      <c r="BC9" s="215" t="s">
        <v>96</v>
      </c>
      <c r="BD9" s="216" t="s">
        <v>95</v>
      </c>
      <c r="BE9" s="216" t="s">
        <v>97</v>
      </c>
      <c r="BF9" s="278"/>
      <c r="BG9" s="460"/>
      <c r="BH9" s="473"/>
      <c r="BI9" s="215" t="s">
        <v>96</v>
      </c>
      <c r="BJ9" s="216" t="s">
        <v>95</v>
      </c>
      <c r="BK9" s="215" t="s">
        <v>97</v>
      </c>
      <c r="BL9" s="215" t="s">
        <v>96</v>
      </c>
      <c r="BM9" s="216" t="s">
        <v>95</v>
      </c>
      <c r="BN9" s="216" t="s">
        <v>97</v>
      </c>
      <c r="BO9" s="460"/>
      <c r="BP9" s="473"/>
      <c r="BQ9" s="215" t="s">
        <v>96</v>
      </c>
      <c r="BR9" s="216" t="s">
        <v>95</v>
      </c>
      <c r="BS9" s="216" t="s">
        <v>97</v>
      </c>
      <c r="BT9" s="215" t="s">
        <v>96</v>
      </c>
      <c r="BU9" s="216" t="s">
        <v>95</v>
      </c>
      <c r="BV9" s="216" t="s">
        <v>97</v>
      </c>
      <c r="BW9" s="215" t="s">
        <v>96</v>
      </c>
      <c r="BX9" s="216" t="s">
        <v>95</v>
      </c>
      <c r="BY9" s="216" t="s">
        <v>97</v>
      </c>
      <c r="BZ9" s="215" t="s">
        <v>96</v>
      </c>
      <c r="CA9" s="216" t="s">
        <v>95</v>
      </c>
      <c r="CB9" s="216" t="s">
        <v>97</v>
      </c>
      <c r="CC9" s="215" t="s">
        <v>96</v>
      </c>
      <c r="CD9" s="216" t="s">
        <v>95</v>
      </c>
      <c r="CE9" s="216" t="s">
        <v>97</v>
      </c>
      <c r="CF9" s="215" t="s">
        <v>96</v>
      </c>
      <c r="CG9" s="216" t="s">
        <v>95</v>
      </c>
      <c r="CH9" s="216" t="s">
        <v>97</v>
      </c>
      <c r="CI9" s="460"/>
      <c r="CJ9" s="476"/>
      <c r="CK9" s="78"/>
      <c r="CL9" s="462"/>
      <c r="CM9" s="462"/>
      <c r="CN9" s="492"/>
      <c r="CO9" s="492"/>
      <c r="CP9" s="462"/>
      <c r="CQ9" s="460"/>
      <c r="CR9" s="75"/>
    </row>
    <row r="10" spans="1:97" ht="18" customHeight="1" x14ac:dyDescent="0.3">
      <c r="A10" s="273" t="str">
        <f>IF(ISBLANK('ÁREA MEJORA COMPETENCIAL'!A10),"",'ÁREA MEJORA COMPETENCIAL'!A10)</f>
        <v/>
      </c>
      <c r="B10" s="129" t="str">
        <f>IF(ISBLANK('ÁREA MEJORA COMPETENCIAL'!B10),"",'ÁREA MEJORA COMPETENCIAL'!B10)</f>
        <v/>
      </c>
      <c r="C10" s="52" t="str">
        <f>IF(ISBLANK('ÁREA MEJORA COMPETENCIAL'!C10),"",'ÁREA MEJORA COMPETENCIAL'!C10)</f>
        <v/>
      </c>
      <c r="D10" s="14" t="str">
        <f>IF(ISBLANK('ÁREA MEJORA COMPETENCIAL'!D10),"",'ÁREA MEJORA COMPETENCIAL'!D10)</f>
        <v/>
      </c>
      <c r="E10" s="14" t="str">
        <f>IF(ISBLANK('ÁREA MEJORA COMPETENCIAL'!E10),"",'ÁREA MEJORA COMPETENCIAL'!E10)</f>
        <v/>
      </c>
      <c r="F10" s="14" t="str">
        <f>IF(ISBLANK('ÁREA MEJORA COMPETENCIAL'!F10),"",'ÁREA MEJORA COMPETENCIAL'!F10)</f>
        <v/>
      </c>
      <c r="G10" s="41"/>
      <c r="H10" s="256"/>
      <c r="I10" s="256"/>
      <c r="J10" s="257"/>
      <c r="K10" s="257"/>
      <c r="L10" s="257"/>
      <c r="M10" s="257"/>
      <c r="N10" s="257"/>
      <c r="O10" s="258"/>
      <c r="P10" s="258"/>
      <c r="Q10" s="197">
        <f>SUM(H10:P10)</f>
        <v>0</v>
      </c>
      <c r="R10" s="36"/>
      <c r="S10" s="36"/>
      <c r="T10" s="31">
        <f>R10+S10</f>
        <v>0</v>
      </c>
      <c r="U10" s="36"/>
      <c r="V10" s="36"/>
      <c r="W10" s="31">
        <f>U10+V10</f>
        <v>0</v>
      </c>
      <c r="X10" s="36"/>
      <c r="Y10" s="36"/>
      <c r="Z10" s="31">
        <f>X10+Y10</f>
        <v>0</v>
      </c>
      <c r="AA10" s="36"/>
      <c r="AB10" s="36"/>
      <c r="AC10" s="31">
        <f>AA10+AB10</f>
        <v>0</v>
      </c>
      <c r="AD10" s="36"/>
      <c r="AE10" s="197">
        <f>SUM(T10,W10,Z10,AC10,AD10)</f>
        <v>0</v>
      </c>
      <c r="AF10" s="36"/>
      <c r="AG10" s="36"/>
      <c r="AH10" s="31">
        <f>AF10+AG10</f>
        <v>0</v>
      </c>
      <c r="AI10" s="36"/>
      <c r="AJ10" s="36"/>
      <c r="AK10" s="31">
        <f>AI10+AJ10</f>
        <v>0</v>
      </c>
      <c r="AL10" s="36"/>
      <c r="AM10" s="36"/>
      <c r="AN10" s="31">
        <f>AL10+AM10</f>
        <v>0</v>
      </c>
      <c r="AO10" s="36"/>
      <c r="AP10" s="36"/>
      <c r="AQ10" s="31">
        <f>AO10+AP10</f>
        <v>0</v>
      </c>
      <c r="AR10" s="36"/>
      <c r="AS10" s="197">
        <f>SUM(AH10,AK10,AN10,AQ10,AR10)</f>
        <v>0</v>
      </c>
      <c r="AT10" s="225"/>
      <c r="AU10" s="225"/>
      <c r="AV10" s="31">
        <f>AT10+AU10</f>
        <v>0</v>
      </c>
      <c r="AW10" s="225"/>
      <c r="AX10" s="36"/>
      <c r="AY10" s="31">
        <f>AW10+AX10</f>
        <v>0</v>
      </c>
      <c r="AZ10" s="36"/>
      <c r="BA10" s="36"/>
      <c r="BB10" s="31">
        <f>AZ10+BA10</f>
        <v>0</v>
      </c>
      <c r="BC10" s="36"/>
      <c r="BD10" s="36"/>
      <c r="BE10" s="31">
        <f>BC10+BD10</f>
        <v>0</v>
      </c>
      <c r="BF10" s="31" t="str">
        <f>IF(OR(AV10&gt;0, AY10&gt;0, BB10&gt;0, BE10&gt;0), "SI", "")</f>
        <v/>
      </c>
      <c r="BG10" s="36"/>
      <c r="BH10" s="197">
        <f>SUM(AV10,AY10,BB10,BE10,BG10)</f>
        <v>0</v>
      </c>
      <c r="BI10" s="36"/>
      <c r="BJ10" s="36"/>
      <c r="BK10" s="31">
        <f>BI10+BJ10</f>
        <v>0</v>
      </c>
      <c r="BL10" s="36"/>
      <c r="BM10" s="36"/>
      <c r="BN10" s="31">
        <f>BL10+BM10</f>
        <v>0</v>
      </c>
      <c r="BO10" s="113"/>
      <c r="BP10" s="197">
        <f>SUM(BK10,BN10,BO10)</f>
        <v>0</v>
      </c>
      <c r="BQ10" s="225"/>
      <c r="BR10" s="36"/>
      <c r="BS10" s="31">
        <f>BQ10+BR10</f>
        <v>0</v>
      </c>
      <c r="BT10" s="36"/>
      <c r="BU10" s="36"/>
      <c r="BV10" s="31">
        <f>BT10+BU10</f>
        <v>0</v>
      </c>
      <c r="BW10" s="36"/>
      <c r="BX10" s="36"/>
      <c r="BY10" s="31">
        <f>BW10+BX10</f>
        <v>0</v>
      </c>
      <c r="BZ10" s="36"/>
      <c r="CA10" s="36"/>
      <c r="CB10" s="31">
        <f>BZ10+CA10</f>
        <v>0</v>
      </c>
      <c r="CC10" s="36"/>
      <c r="CD10" s="36"/>
      <c r="CE10" s="31">
        <f>CC10+CD10</f>
        <v>0</v>
      </c>
      <c r="CF10" s="36"/>
      <c r="CG10" s="36"/>
      <c r="CH10" s="31">
        <f>CF10+CG10</f>
        <v>0</v>
      </c>
      <c r="CI10" s="36"/>
      <c r="CJ10" s="213">
        <f>SUM(BS10,CH10,BV10,BY10,CB10,CE10,CI10)</f>
        <v>0</v>
      </c>
      <c r="CK10" s="117"/>
      <c r="CL10" s="9" t="str">
        <f>IF(ISBLANK('ÁREA MEJORA COMPETENCIAL'!S10),"",(IF(ISERROR('ÁREA MEJORA COMPETENCIAL'!S10),"",('ÁREA MEJORA COMPETENCIAL'!Y10)*3.3333333)))</f>
        <v/>
      </c>
      <c r="CM10" s="4" t="str">
        <f>IF(ISBLANK('ÁREA MEJORA COMPETENCIAL'!S10),"",(MROUND(CL10,4)))</f>
        <v/>
      </c>
      <c r="CN10" s="6" t="str">
        <f>IF('ÁREA MEJORA COMPETENCIAL'!Y10&lt;=2,"",CM10)</f>
        <v/>
      </c>
      <c r="CO10" s="214">
        <f>SUM(Q10,AE10,AS10,BH10,BP10,CJ10)</f>
        <v>0</v>
      </c>
      <c r="CP10" s="42" t="str">
        <f>IF(ISBLANK('ÁREA MEJORA COMPETENCIAL'!S10),"",IF(CN10="","",CO10-CN10))</f>
        <v/>
      </c>
      <c r="CQ10" s="122" t="str">
        <f>IF(ISBLANK('ÁREA MEJORA COMPETENCIAL'!S10),"",IF(CN10="","VER RESULTADOS",CO10/CN10))</f>
        <v/>
      </c>
      <c r="CR10" s="75"/>
    </row>
    <row r="11" spans="1:97" ht="18" customHeight="1" x14ac:dyDescent="0.3">
      <c r="A11" s="273" t="str">
        <f>IF(ISBLANK('ÁREA MEJORA COMPETENCIAL'!A11),"",'ÁREA MEJORA COMPETENCIAL'!A11)</f>
        <v/>
      </c>
      <c r="B11" s="129" t="str">
        <f>IF(ISBLANK('ÁREA MEJORA COMPETENCIAL'!B11),"",'ÁREA MEJORA COMPETENCIAL'!B11)</f>
        <v/>
      </c>
      <c r="C11" s="101" t="str">
        <f>IF(ISBLANK('ÁREA MEJORA COMPETENCIAL'!C11),"",'ÁREA MEJORA COMPETENCIAL'!C11)</f>
        <v/>
      </c>
      <c r="D11" s="14" t="str">
        <f>IF(ISBLANK('ÁREA MEJORA COMPETENCIAL'!D11),"",'ÁREA MEJORA COMPETENCIAL'!D11)</f>
        <v/>
      </c>
      <c r="E11" s="14" t="str">
        <f>IF(ISBLANK('ÁREA MEJORA COMPETENCIAL'!E11),"",'ÁREA MEJORA COMPETENCIAL'!E11)</f>
        <v/>
      </c>
      <c r="F11" s="14" t="str">
        <f>IF(ISBLANK('ÁREA MEJORA COMPETENCIAL'!F11),"",'ÁREA MEJORA COMPETENCIAL'!F11)</f>
        <v/>
      </c>
      <c r="G11" s="41"/>
      <c r="H11" s="224"/>
      <c r="I11" s="224"/>
      <c r="J11" s="225"/>
      <c r="K11" s="225"/>
      <c r="L11" s="225"/>
      <c r="M11" s="225"/>
      <c r="N11" s="225"/>
      <c r="O11" s="36"/>
      <c r="P11" s="36"/>
      <c r="Q11" s="197">
        <f t="shared" ref="Q11:Q73" si="0">SUM(H11:P11)</f>
        <v>0</v>
      </c>
      <c r="R11" s="36"/>
      <c r="S11" s="36"/>
      <c r="T11" s="31">
        <f t="shared" ref="T11:T74" si="1">R11+S11</f>
        <v>0</v>
      </c>
      <c r="U11" s="36"/>
      <c r="V11" s="36"/>
      <c r="W11" s="31">
        <f t="shared" ref="W11:W74" si="2">U11+V11</f>
        <v>0</v>
      </c>
      <c r="X11" s="36"/>
      <c r="Y11" s="36"/>
      <c r="Z11" s="31">
        <f t="shared" ref="Z11:Z74" si="3">X11+Y11</f>
        <v>0</v>
      </c>
      <c r="AA11" s="36"/>
      <c r="AB11" s="36"/>
      <c r="AC11" s="31">
        <f t="shared" ref="AC11:AC74" si="4">AA11+AB11</f>
        <v>0</v>
      </c>
      <c r="AD11" s="36"/>
      <c r="AE11" s="197">
        <f t="shared" ref="AE11:AE74" si="5">SUM(T11,W11,Z11,AC11,AD11)</f>
        <v>0</v>
      </c>
      <c r="AF11" s="36"/>
      <c r="AG11" s="36"/>
      <c r="AH11" s="31">
        <f t="shared" ref="AH11:AH74" si="6">AF11+AG11</f>
        <v>0</v>
      </c>
      <c r="AI11" s="36"/>
      <c r="AJ11" s="36"/>
      <c r="AK11" s="31">
        <f t="shared" ref="AK11:AK74" si="7">AI11+AJ11</f>
        <v>0</v>
      </c>
      <c r="AL11" s="36"/>
      <c r="AM11" s="36"/>
      <c r="AN11" s="31">
        <f t="shared" ref="AN11:AN74" si="8">AL11+AM11</f>
        <v>0</v>
      </c>
      <c r="AO11" s="36"/>
      <c r="AP11" s="36"/>
      <c r="AQ11" s="31">
        <f t="shared" ref="AQ11:AQ74" si="9">AO11+AP11</f>
        <v>0</v>
      </c>
      <c r="AR11" s="36"/>
      <c r="AS11" s="197">
        <f t="shared" ref="AS11:AS74" si="10">SUM(AH11,AK11,AN11,AQ11,AR11)</f>
        <v>0</v>
      </c>
      <c r="AT11" s="225"/>
      <c r="AU11" s="225"/>
      <c r="AV11" s="31">
        <f t="shared" ref="AV11:AV74" si="11">AT11+AU11</f>
        <v>0</v>
      </c>
      <c r="AW11" s="225"/>
      <c r="AX11" s="36"/>
      <c r="AY11" s="31">
        <f t="shared" ref="AY11:AY74" si="12">AW11+AX11</f>
        <v>0</v>
      </c>
      <c r="AZ11" s="36"/>
      <c r="BA11" s="36"/>
      <c r="BB11" s="31">
        <f t="shared" ref="BB11:BB74" si="13">AZ11+BA11</f>
        <v>0</v>
      </c>
      <c r="BC11" s="36"/>
      <c r="BD11" s="36"/>
      <c r="BE11" s="31">
        <f t="shared" ref="BE11:BE74" si="14">BC11+BD11</f>
        <v>0</v>
      </c>
      <c r="BF11" s="31" t="str">
        <f t="shared" ref="BF11:BF74" si="15">IF(OR(AV11&gt;0, AY11&gt;0, BB11&gt;0, BE11&gt;0), "SI", "")</f>
        <v/>
      </c>
      <c r="BG11" s="36"/>
      <c r="BH11" s="197">
        <f t="shared" ref="BH11:BH74" si="16">SUM(AV11,AY11,BB11,BE11,BG11)</f>
        <v>0</v>
      </c>
      <c r="BI11" s="113"/>
      <c r="BJ11" s="113"/>
      <c r="BK11" s="31">
        <f t="shared" ref="BK11:BK74" si="17">BI11+BJ11</f>
        <v>0</v>
      </c>
      <c r="BL11" s="113"/>
      <c r="BM11" s="113"/>
      <c r="BN11" s="31">
        <f t="shared" ref="BN11:BN74" si="18">BL11+BM11</f>
        <v>0</v>
      </c>
      <c r="BO11" s="113"/>
      <c r="BP11" s="197">
        <f t="shared" ref="BP11:BP74" si="19">SUM(BK11,BN11,BO11)</f>
        <v>0</v>
      </c>
      <c r="BQ11" s="225"/>
      <c r="BR11" s="36"/>
      <c r="BS11" s="31">
        <f t="shared" ref="BS11:BS74" si="20">BQ11+BR11</f>
        <v>0</v>
      </c>
      <c r="BT11" s="36"/>
      <c r="BU11" s="36"/>
      <c r="BV11" s="31">
        <f t="shared" ref="BV11:BV74" si="21">BT11+BU11</f>
        <v>0</v>
      </c>
      <c r="BW11" s="36"/>
      <c r="BX11" s="36"/>
      <c r="BY11" s="31">
        <f t="shared" ref="BY11:BY74" si="22">BW11+BX11</f>
        <v>0</v>
      </c>
      <c r="BZ11" s="36"/>
      <c r="CA11" s="36"/>
      <c r="CB11" s="31">
        <f t="shared" ref="CB11:CB74" si="23">BZ11+CA11</f>
        <v>0</v>
      </c>
      <c r="CC11" s="36"/>
      <c r="CD11" s="36"/>
      <c r="CE11" s="31">
        <f t="shared" ref="CE11:CE74" si="24">CC11+CD11</f>
        <v>0</v>
      </c>
      <c r="CF11" s="36"/>
      <c r="CG11" s="36"/>
      <c r="CH11" s="31">
        <f t="shared" ref="CH11:CH74" si="25">CF11+CG11</f>
        <v>0</v>
      </c>
      <c r="CI11" s="36"/>
      <c r="CJ11" s="213">
        <f t="shared" ref="CJ11:CJ74" si="26">SUM(BS11,CH11,BV11,BY11,CB11,CE11,CI11)</f>
        <v>0</v>
      </c>
      <c r="CK11" s="117"/>
      <c r="CL11" s="9" t="str">
        <f>IF(ISBLANK('ÁREA MEJORA COMPETENCIAL'!S11),"",(IF(ISERROR('ÁREA MEJORA COMPETENCIAL'!S11),"",('ÁREA MEJORA COMPETENCIAL'!Y11)*3.3333333)))</f>
        <v/>
      </c>
      <c r="CM11" s="4" t="str">
        <f>IF(ISBLANK('ÁREA MEJORA COMPETENCIAL'!S11),"",(MROUND(CL11,4)))</f>
        <v/>
      </c>
      <c r="CN11" s="6" t="str">
        <f>IF('ÁREA MEJORA COMPETENCIAL'!Y11&lt;=2,"",CM11)</f>
        <v/>
      </c>
      <c r="CO11" s="214">
        <f t="shared" ref="CO11:CO74" si="27">SUM(Q11,AE11,AS11,BH11,BP11,CJ11)</f>
        <v>0</v>
      </c>
      <c r="CP11" s="42" t="str">
        <f>IF(ISBLANK('ÁREA MEJORA COMPETENCIAL'!S11),"",IF(CN11="","",CO11-CN11))</f>
        <v/>
      </c>
      <c r="CQ11" s="122" t="str">
        <f>IF(ISBLANK('ÁREA MEJORA COMPETENCIAL'!S11),"",IF(CN11="","VER RESULTADOS",CO11/CN11))</f>
        <v/>
      </c>
      <c r="CR11" s="75"/>
    </row>
    <row r="12" spans="1:97" ht="18" customHeight="1" x14ac:dyDescent="0.3">
      <c r="A12" s="273" t="str">
        <f>IF(ISBLANK('ÁREA MEJORA COMPETENCIAL'!A12),"",'ÁREA MEJORA COMPETENCIAL'!A12)</f>
        <v/>
      </c>
      <c r="B12" s="129" t="str">
        <f>IF(ISBLANK('ÁREA MEJORA COMPETENCIAL'!B12),"",'ÁREA MEJORA COMPETENCIAL'!B12)</f>
        <v/>
      </c>
      <c r="C12" s="101" t="str">
        <f>IF(ISBLANK('ÁREA MEJORA COMPETENCIAL'!C12),"",'ÁREA MEJORA COMPETENCIAL'!C12)</f>
        <v/>
      </c>
      <c r="D12" s="14" t="str">
        <f>IF(ISBLANK('ÁREA MEJORA COMPETENCIAL'!D12),"",'ÁREA MEJORA COMPETENCIAL'!D12)</f>
        <v/>
      </c>
      <c r="E12" s="14" t="str">
        <f>IF(ISBLANK('ÁREA MEJORA COMPETENCIAL'!E12),"",'ÁREA MEJORA COMPETENCIAL'!E12)</f>
        <v/>
      </c>
      <c r="F12" s="14" t="str">
        <f>IF(ISBLANK('ÁREA MEJORA COMPETENCIAL'!F12),"",'ÁREA MEJORA COMPETENCIAL'!F12)</f>
        <v/>
      </c>
      <c r="G12" s="41"/>
      <c r="H12" s="224"/>
      <c r="I12" s="224"/>
      <c r="J12" s="225"/>
      <c r="K12" s="225"/>
      <c r="L12" s="225"/>
      <c r="M12" s="225"/>
      <c r="N12" s="225"/>
      <c r="O12" s="36"/>
      <c r="P12" s="36"/>
      <c r="Q12" s="197">
        <f t="shared" si="0"/>
        <v>0</v>
      </c>
      <c r="R12" s="36"/>
      <c r="S12" s="36"/>
      <c r="T12" s="31">
        <f t="shared" si="1"/>
        <v>0</v>
      </c>
      <c r="U12" s="36"/>
      <c r="V12" s="36"/>
      <c r="W12" s="31">
        <f t="shared" si="2"/>
        <v>0</v>
      </c>
      <c r="X12" s="36"/>
      <c r="Y12" s="36"/>
      <c r="Z12" s="31">
        <f t="shared" si="3"/>
        <v>0</v>
      </c>
      <c r="AA12" s="36"/>
      <c r="AB12" s="36"/>
      <c r="AC12" s="31">
        <f t="shared" si="4"/>
        <v>0</v>
      </c>
      <c r="AD12" s="36"/>
      <c r="AE12" s="197">
        <f t="shared" si="5"/>
        <v>0</v>
      </c>
      <c r="AF12" s="36"/>
      <c r="AG12" s="36"/>
      <c r="AH12" s="31">
        <f t="shared" si="6"/>
        <v>0</v>
      </c>
      <c r="AI12" s="36"/>
      <c r="AJ12" s="36"/>
      <c r="AK12" s="31">
        <f t="shared" si="7"/>
        <v>0</v>
      </c>
      <c r="AL12" s="36"/>
      <c r="AM12" s="36"/>
      <c r="AN12" s="31">
        <f t="shared" si="8"/>
        <v>0</v>
      </c>
      <c r="AO12" s="36"/>
      <c r="AP12" s="36"/>
      <c r="AQ12" s="31">
        <f t="shared" si="9"/>
        <v>0</v>
      </c>
      <c r="AR12" s="36"/>
      <c r="AS12" s="197">
        <f t="shared" si="10"/>
        <v>0</v>
      </c>
      <c r="AT12" s="225"/>
      <c r="AU12" s="225"/>
      <c r="AV12" s="31">
        <f t="shared" si="11"/>
        <v>0</v>
      </c>
      <c r="AW12" s="225"/>
      <c r="AX12" s="36"/>
      <c r="AY12" s="31">
        <f t="shared" si="12"/>
        <v>0</v>
      </c>
      <c r="AZ12" s="36"/>
      <c r="BA12" s="36"/>
      <c r="BB12" s="31">
        <f t="shared" si="13"/>
        <v>0</v>
      </c>
      <c r="BC12" s="36"/>
      <c r="BD12" s="36"/>
      <c r="BE12" s="31">
        <f t="shared" si="14"/>
        <v>0</v>
      </c>
      <c r="BF12" s="31" t="str">
        <f t="shared" si="15"/>
        <v/>
      </c>
      <c r="BG12" s="36"/>
      <c r="BH12" s="197">
        <f t="shared" si="16"/>
        <v>0</v>
      </c>
      <c r="BI12" s="113"/>
      <c r="BJ12" s="113"/>
      <c r="BK12" s="31">
        <f t="shared" si="17"/>
        <v>0</v>
      </c>
      <c r="BL12" s="113"/>
      <c r="BM12" s="113"/>
      <c r="BN12" s="31">
        <f t="shared" si="18"/>
        <v>0</v>
      </c>
      <c r="BO12" s="113"/>
      <c r="BP12" s="197">
        <f t="shared" si="19"/>
        <v>0</v>
      </c>
      <c r="BQ12" s="225"/>
      <c r="BR12" s="36"/>
      <c r="BS12" s="31">
        <f t="shared" si="20"/>
        <v>0</v>
      </c>
      <c r="BT12" s="36"/>
      <c r="BU12" s="36"/>
      <c r="BV12" s="31">
        <f t="shared" si="21"/>
        <v>0</v>
      </c>
      <c r="BW12" s="36"/>
      <c r="BX12" s="36"/>
      <c r="BY12" s="31">
        <f t="shared" si="22"/>
        <v>0</v>
      </c>
      <c r="BZ12" s="36"/>
      <c r="CA12" s="36"/>
      <c r="CB12" s="31">
        <f t="shared" si="23"/>
        <v>0</v>
      </c>
      <c r="CC12" s="36"/>
      <c r="CD12" s="36"/>
      <c r="CE12" s="31">
        <f t="shared" si="24"/>
        <v>0</v>
      </c>
      <c r="CF12" s="36"/>
      <c r="CG12" s="36"/>
      <c r="CH12" s="31">
        <f t="shared" si="25"/>
        <v>0</v>
      </c>
      <c r="CI12" s="36"/>
      <c r="CJ12" s="213">
        <f t="shared" si="26"/>
        <v>0</v>
      </c>
      <c r="CK12" s="117"/>
      <c r="CL12" s="9" t="str">
        <f>IF(ISBLANK('ÁREA MEJORA COMPETENCIAL'!S12),"",(IF(ISERROR('ÁREA MEJORA COMPETENCIAL'!S12),"",('ÁREA MEJORA COMPETENCIAL'!Y12)*3.3333333)))</f>
        <v/>
      </c>
      <c r="CM12" s="4" t="str">
        <f>IF(ISBLANK('ÁREA MEJORA COMPETENCIAL'!S12),"",(MROUND(CL12,4)))</f>
        <v/>
      </c>
      <c r="CN12" s="6" t="str">
        <f>IF('ÁREA MEJORA COMPETENCIAL'!Y12&lt;=2,"",CM12)</f>
        <v/>
      </c>
      <c r="CO12" s="214">
        <f t="shared" si="27"/>
        <v>0</v>
      </c>
      <c r="CP12" s="42" t="str">
        <f>IF(ISBLANK('ÁREA MEJORA COMPETENCIAL'!S12),"",IF(CN12="","",CO12-CN12))</f>
        <v/>
      </c>
      <c r="CQ12" s="122" t="str">
        <f>IF(ISBLANK('ÁREA MEJORA COMPETENCIAL'!S12),"",IF(CN12="","VER RESULTADOS",CO12/CN12))</f>
        <v/>
      </c>
      <c r="CR12" s="75"/>
    </row>
    <row r="13" spans="1:97" s="59" customFormat="1" ht="18" customHeight="1" x14ac:dyDescent="0.3">
      <c r="A13" s="273" t="str">
        <f>IF(ISBLANK('ÁREA MEJORA COMPETENCIAL'!A13),"",'ÁREA MEJORA COMPETENCIAL'!A13)</f>
        <v/>
      </c>
      <c r="B13" s="129" t="str">
        <f>IF(ISBLANK('ÁREA MEJORA COMPETENCIAL'!B13),"",'ÁREA MEJORA COMPETENCIAL'!B13)</f>
        <v/>
      </c>
      <c r="C13" s="101" t="str">
        <f>IF(ISBLANK('ÁREA MEJORA COMPETENCIAL'!C13),"",'ÁREA MEJORA COMPETENCIAL'!C13)</f>
        <v/>
      </c>
      <c r="D13" s="14" t="str">
        <f>IF(ISBLANK('ÁREA MEJORA COMPETENCIAL'!D13),"",'ÁREA MEJORA COMPETENCIAL'!D13)</f>
        <v/>
      </c>
      <c r="E13" s="14" t="str">
        <f>IF(ISBLANK('ÁREA MEJORA COMPETENCIAL'!E13),"",'ÁREA MEJORA COMPETENCIAL'!E13)</f>
        <v/>
      </c>
      <c r="F13" s="14" t="str">
        <f>IF(ISBLANK('ÁREA MEJORA COMPETENCIAL'!F13),"",'ÁREA MEJORA COMPETENCIAL'!F13)</f>
        <v/>
      </c>
      <c r="G13" s="41"/>
      <c r="H13" s="224"/>
      <c r="I13" s="224"/>
      <c r="J13" s="225"/>
      <c r="K13" s="225"/>
      <c r="L13" s="225"/>
      <c r="M13" s="225"/>
      <c r="N13" s="225"/>
      <c r="O13" s="36"/>
      <c r="P13" s="36"/>
      <c r="Q13" s="197">
        <f t="shared" si="0"/>
        <v>0</v>
      </c>
      <c r="R13" s="36"/>
      <c r="S13" s="36"/>
      <c r="T13" s="31">
        <f t="shared" si="1"/>
        <v>0</v>
      </c>
      <c r="U13" s="36"/>
      <c r="V13" s="36"/>
      <c r="W13" s="31">
        <f t="shared" si="2"/>
        <v>0</v>
      </c>
      <c r="X13" s="36"/>
      <c r="Y13" s="36"/>
      <c r="Z13" s="31">
        <f t="shared" si="3"/>
        <v>0</v>
      </c>
      <c r="AA13" s="36"/>
      <c r="AB13" s="36"/>
      <c r="AC13" s="31">
        <f t="shared" si="4"/>
        <v>0</v>
      </c>
      <c r="AD13" s="36"/>
      <c r="AE13" s="197">
        <f t="shared" si="5"/>
        <v>0</v>
      </c>
      <c r="AF13" s="36"/>
      <c r="AG13" s="36"/>
      <c r="AH13" s="31">
        <f t="shared" si="6"/>
        <v>0</v>
      </c>
      <c r="AI13" s="36"/>
      <c r="AJ13" s="36"/>
      <c r="AK13" s="31">
        <f t="shared" si="7"/>
        <v>0</v>
      </c>
      <c r="AL13" s="36"/>
      <c r="AM13" s="36"/>
      <c r="AN13" s="31">
        <f t="shared" si="8"/>
        <v>0</v>
      </c>
      <c r="AO13" s="36"/>
      <c r="AP13" s="36"/>
      <c r="AQ13" s="31">
        <f t="shared" si="9"/>
        <v>0</v>
      </c>
      <c r="AR13" s="36"/>
      <c r="AS13" s="197">
        <f t="shared" si="10"/>
        <v>0</v>
      </c>
      <c r="AT13" s="225"/>
      <c r="AU13" s="225"/>
      <c r="AV13" s="31">
        <f t="shared" si="11"/>
        <v>0</v>
      </c>
      <c r="AW13" s="225"/>
      <c r="AX13" s="36"/>
      <c r="AY13" s="31">
        <f t="shared" si="12"/>
        <v>0</v>
      </c>
      <c r="AZ13" s="36"/>
      <c r="BA13" s="36"/>
      <c r="BB13" s="31">
        <f t="shared" si="13"/>
        <v>0</v>
      </c>
      <c r="BC13" s="36"/>
      <c r="BD13" s="36"/>
      <c r="BE13" s="31">
        <f t="shared" si="14"/>
        <v>0</v>
      </c>
      <c r="BF13" s="31" t="str">
        <f t="shared" si="15"/>
        <v/>
      </c>
      <c r="BG13" s="36"/>
      <c r="BH13" s="197">
        <f t="shared" si="16"/>
        <v>0</v>
      </c>
      <c r="BI13" s="113"/>
      <c r="BJ13" s="113"/>
      <c r="BK13" s="31">
        <f t="shared" si="17"/>
        <v>0</v>
      </c>
      <c r="BL13" s="113"/>
      <c r="BM13" s="113"/>
      <c r="BN13" s="31">
        <f t="shared" si="18"/>
        <v>0</v>
      </c>
      <c r="BO13" s="113"/>
      <c r="BP13" s="197">
        <f t="shared" si="19"/>
        <v>0</v>
      </c>
      <c r="BQ13" s="225"/>
      <c r="BR13" s="36"/>
      <c r="BS13" s="31">
        <f t="shared" si="20"/>
        <v>0</v>
      </c>
      <c r="BT13" s="36"/>
      <c r="BU13" s="36"/>
      <c r="BV13" s="31">
        <f t="shared" si="21"/>
        <v>0</v>
      </c>
      <c r="BW13" s="36"/>
      <c r="BX13" s="36"/>
      <c r="BY13" s="31">
        <f t="shared" si="22"/>
        <v>0</v>
      </c>
      <c r="BZ13" s="36"/>
      <c r="CA13" s="36"/>
      <c r="CB13" s="31">
        <f t="shared" si="23"/>
        <v>0</v>
      </c>
      <c r="CC13" s="36"/>
      <c r="CD13" s="36"/>
      <c r="CE13" s="31">
        <f t="shared" si="24"/>
        <v>0</v>
      </c>
      <c r="CF13" s="36"/>
      <c r="CG13" s="36"/>
      <c r="CH13" s="31">
        <f t="shared" si="25"/>
        <v>0</v>
      </c>
      <c r="CI13" s="36"/>
      <c r="CJ13" s="213">
        <f t="shared" si="26"/>
        <v>0</v>
      </c>
      <c r="CK13" s="117"/>
      <c r="CL13" s="9" t="str">
        <f>IF(ISBLANK('ÁREA MEJORA COMPETENCIAL'!S13),"",(IF(ISERROR('ÁREA MEJORA COMPETENCIAL'!S13),"",('ÁREA MEJORA COMPETENCIAL'!Y13)*3.3333333)))</f>
        <v/>
      </c>
      <c r="CM13" s="4" t="str">
        <f>IF(ISBLANK('ÁREA MEJORA COMPETENCIAL'!S13),"",(MROUND(CL13,4)))</f>
        <v/>
      </c>
      <c r="CN13" s="6" t="str">
        <f>IF('ÁREA MEJORA COMPETENCIAL'!Y13&lt;=2,"",CM13)</f>
        <v/>
      </c>
      <c r="CO13" s="214">
        <f t="shared" si="27"/>
        <v>0</v>
      </c>
      <c r="CP13" s="42" t="str">
        <f>IF(ISBLANK('ÁREA MEJORA COMPETENCIAL'!S13),"",IF(CN13="","",CO13-CN13))</f>
        <v/>
      </c>
      <c r="CQ13" s="122" t="str">
        <f>IF(ISBLANK('ÁREA MEJORA COMPETENCIAL'!S13),"",IF(CN13="","VER RESULTADOS",CO13/CN13))</f>
        <v/>
      </c>
      <c r="CR13" s="75"/>
    </row>
    <row r="14" spans="1:97" s="59" customFormat="1" ht="18" customHeight="1" x14ac:dyDescent="0.3">
      <c r="A14" s="273" t="str">
        <f>IF(ISBLANK('ÁREA MEJORA COMPETENCIAL'!A14),"",'ÁREA MEJORA COMPETENCIAL'!A14)</f>
        <v/>
      </c>
      <c r="B14" s="129" t="str">
        <f>IF(ISBLANK('ÁREA MEJORA COMPETENCIAL'!B14),"",'ÁREA MEJORA COMPETENCIAL'!B14)</f>
        <v/>
      </c>
      <c r="C14" s="101" t="str">
        <f>IF(ISBLANK('ÁREA MEJORA COMPETENCIAL'!C14),"",'ÁREA MEJORA COMPETENCIAL'!C14)</f>
        <v/>
      </c>
      <c r="D14" s="14" t="str">
        <f>IF(ISBLANK('ÁREA MEJORA COMPETENCIAL'!D14),"",'ÁREA MEJORA COMPETENCIAL'!D14)</f>
        <v/>
      </c>
      <c r="E14" s="14" t="str">
        <f>IF(ISBLANK('ÁREA MEJORA COMPETENCIAL'!E14),"",'ÁREA MEJORA COMPETENCIAL'!E14)</f>
        <v/>
      </c>
      <c r="F14" s="14" t="str">
        <f>IF(ISBLANK('ÁREA MEJORA COMPETENCIAL'!F14),"",'ÁREA MEJORA COMPETENCIAL'!F14)</f>
        <v/>
      </c>
      <c r="G14" s="41"/>
      <c r="H14" s="224"/>
      <c r="I14" s="224"/>
      <c r="J14" s="225"/>
      <c r="K14" s="225"/>
      <c r="L14" s="225"/>
      <c r="M14" s="225"/>
      <c r="N14" s="225"/>
      <c r="O14" s="36"/>
      <c r="P14" s="36"/>
      <c r="Q14" s="197">
        <f t="shared" si="0"/>
        <v>0</v>
      </c>
      <c r="R14" s="36"/>
      <c r="S14" s="36"/>
      <c r="T14" s="31">
        <f t="shared" si="1"/>
        <v>0</v>
      </c>
      <c r="U14" s="36"/>
      <c r="V14" s="36"/>
      <c r="W14" s="31">
        <f t="shared" si="2"/>
        <v>0</v>
      </c>
      <c r="X14" s="36"/>
      <c r="Y14" s="36"/>
      <c r="Z14" s="31">
        <f t="shared" si="3"/>
        <v>0</v>
      </c>
      <c r="AA14" s="36"/>
      <c r="AB14" s="36"/>
      <c r="AC14" s="31">
        <f t="shared" si="4"/>
        <v>0</v>
      </c>
      <c r="AD14" s="36"/>
      <c r="AE14" s="197">
        <f t="shared" si="5"/>
        <v>0</v>
      </c>
      <c r="AF14" s="36"/>
      <c r="AG14" s="36"/>
      <c r="AH14" s="31">
        <f t="shared" si="6"/>
        <v>0</v>
      </c>
      <c r="AI14" s="36"/>
      <c r="AJ14" s="36"/>
      <c r="AK14" s="31">
        <f t="shared" si="7"/>
        <v>0</v>
      </c>
      <c r="AL14" s="36"/>
      <c r="AM14" s="36"/>
      <c r="AN14" s="31">
        <f t="shared" si="8"/>
        <v>0</v>
      </c>
      <c r="AO14" s="36"/>
      <c r="AP14" s="36"/>
      <c r="AQ14" s="31">
        <f t="shared" si="9"/>
        <v>0</v>
      </c>
      <c r="AR14" s="36"/>
      <c r="AS14" s="197">
        <f t="shared" si="10"/>
        <v>0</v>
      </c>
      <c r="AT14" s="225"/>
      <c r="AU14" s="225"/>
      <c r="AV14" s="31">
        <f t="shared" si="11"/>
        <v>0</v>
      </c>
      <c r="AW14" s="225"/>
      <c r="AX14" s="36"/>
      <c r="AY14" s="31">
        <f t="shared" si="12"/>
        <v>0</v>
      </c>
      <c r="AZ14" s="36"/>
      <c r="BA14" s="36"/>
      <c r="BB14" s="31">
        <f t="shared" si="13"/>
        <v>0</v>
      </c>
      <c r="BC14" s="36"/>
      <c r="BD14" s="36"/>
      <c r="BE14" s="31">
        <f t="shared" si="14"/>
        <v>0</v>
      </c>
      <c r="BF14" s="31" t="str">
        <f t="shared" si="15"/>
        <v/>
      </c>
      <c r="BG14" s="36"/>
      <c r="BH14" s="197">
        <f t="shared" si="16"/>
        <v>0</v>
      </c>
      <c r="BI14" s="113"/>
      <c r="BJ14" s="113"/>
      <c r="BK14" s="31">
        <f t="shared" si="17"/>
        <v>0</v>
      </c>
      <c r="BL14" s="113"/>
      <c r="BM14" s="113"/>
      <c r="BN14" s="31">
        <f t="shared" si="18"/>
        <v>0</v>
      </c>
      <c r="BO14" s="113"/>
      <c r="BP14" s="197">
        <f t="shared" si="19"/>
        <v>0</v>
      </c>
      <c r="BQ14" s="225"/>
      <c r="BR14" s="36"/>
      <c r="BS14" s="31">
        <f t="shared" si="20"/>
        <v>0</v>
      </c>
      <c r="BT14" s="36"/>
      <c r="BU14" s="36"/>
      <c r="BV14" s="31">
        <f t="shared" si="21"/>
        <v>0</v>
      </c>
      <c r="BW14" s="36"/>
      <c r="BX14" s="36"/>
      <c r="BY14" s="31">
        <f t="shared" si="22"/>
        <v>0</v>
      </c>
      <c r="BZ14" s="36"/>
      <c r="CA14" s="36"/>
      <c r="CB14" s="31">
        <f t="shared" si="23"/>
        <v>0</v>
      </c>
      <c r="CC14" s="36"/>
      <c r="CD14" s="36"/>
      <c r="CE14" s="31">
        <f t="shared" si="24"/>
        <v>0</v>
      </c>
      <c r="CF14" s="36"/>
      <c r="CG14" s="36"/>
      <c r="CH14" s="31">
        <f t="shared" si="25"/>
        <v>0</v>
      </c>
      <c r="CI14" s="36"/>
      <c r="CJ14" s="213">
        <f t="shared" si="26"/>
        <v>0</v>
      </c>
      <c r="CK14" s="117"/>
      <c r="CL14" s="9" t="str">
        <f>IF(ISBLANK('ÁREA MEJORA COMPETENCIAL'!S14),"",(IF(ISERROR('ÁREA MEJORA COMPETENCIAL'!S14),"",('ÁREA MEJORA COMPETENCIAL'!Y14)*3.3333333)))</f>
        <v/>
      </c>
      <c r="CM14" s="4" t="str">
        <f>IF(ISBLANK('ÁREA MEJORA COMPETENCIAL'!S14),"",(MROUND(CL14,4)))</f>
        <v/>
      </c>
      <c r="CN14" s="6" t="str">
        <f>IF('ÁREA MEJORA COMPETENCIAL'!Y14&lt;=2,"",CM14)</f>
        <v/>
      </c>
      <c r="CO14" s="214">
        <f t="shared" si="27"/>
        <v>0</v>
      </c>
      <c r="CP14" s="42" t="str">
        <f>IF(ISBLANK('ÁREA MEJORA COMPETENCIAL'!S14),"",IF(CN14="","",CO14-CN14))</f>
        <v/>
      </c>
      <c r="CQ14" s="122" t="str">
        <f>IF(ISBLANK('ÁREA MEJORA COMPETENCIAL'!S14),"",IF(CN14="","VER RESULTADOS",CO14/CN14))</f>
        <v/>
      </c>
      <c r="CR14" s="75"/>
    </row>
    <row r="15" spans="1:97" s="59" customFormat="1" ht="18" customHeight="1" x14ac:dyDescent="0.3">
      <c r="A15" s="273" t="str">
        <f>IF(ISBLANK('ÁREA MEJORA COMPETENCIAL'!A15),"",'ÁREA MEJORA COMPETENCIAL'!A15)</f>
        <v/>
      </c>
      <c r="B15" s="129" t="str">
        <f>IF(ISBLANK('ÁREA MEJORA COMPETENCIAL'!B15),"",'ÁREA MEJORA COMPETENCIAL'!B15)</f>
        <v/>
      </c>
      <c r="C15" s="101" t="str">
        <f>IF(ISBLANK('ÁREA MEJORA COMPETENCIAL'!C15),"",'ÁREA MEJORA COMPETENCIAL'!C15)</f>
        <v/>
      </c>
      <c r="D15" s="14" t="str">
        <f>IF(ISBLANK('ÁREA MEJORA COMPETENCIAL'!D15),"",'ÁREA MEJORA COMPETENCIAL'!D15)</f>
        <v/>
      </c>
      <c r="E15" s="14" t="str">
        <f>IF(ISBLANK('ÁREA MEJORA COMPETENCIAL'!E15),"",'ÁREA MEJORA COMPETENCIAL'!E15)</f>
        <v/>
      </c>
      <c r="F15" s="14" t="str">
        <f>IF(ISBLANK('ÁREA MEJORA COMPETENCIAL'!F15),"",'ÁREA MEJORA COMPETENCIAL'!F15)</f>
        <v/>
      </c>
      <c r="G15" s="41"/>
      <c r="H15" s="224"/>
      <c r="I15" s="224"/>
      <c r="J15" s="225"/>
      <c r="K15" s="225"/>
      <c r="L15" s="225"/>
      <c r="M15" s="225"/>
      <c r="N15" s="225"/>
      <c r="O15" s="36"/>
      <c r="P15" s="36"/>
      <c r="Q15" s="197">
        <f t="shared" si="0"/>
        <v>0</v>
      </c>
      <c r="R15" s="36"/>
      <c r="S15" s="36"/>
      <c r="T15" s="31">
        <f t="shared" si="1"/>
        <v>0</v>
      </c>
      <c r="U15" s="36"/>
      <c r="V15" s="36"/>
      <c r="W15" s="31">
        <f t="shared" si="2"/>
        <v>0</v>
      </c>
      <c r="X15" s="36"/>
      <c r="Y15" s="36"/>
      <c r="Z15" s="31">
        <f t="shared" si="3"/>
        <v>0</v>
      </c>
      <c r="AA15" s="36"/>
      <c r="AB15" s="36"/>
      <c r="AC15" s="31">
        <f t="shared" si="4"/>
        <v>0</v>
      </c>
      <c r="AD15" s="36"/>
      <c r="AE15" s="197">
        <f t="shared" si="5"/>
        <v>0</v>
      </c>
      <c r="AF15" s="36"/>
      <c r="AG15" s="36"/>
      <c r="AH15" s="31">
        <f t="shared" si="6"/>
        <v>0</v>
      </c>
      <c r="AI15" s="36"/>
      <c r="AJ15" s="36"/>
      <c r="AK15" s="31">
        <f t="shared" si="7"/>
        <v>0</v>
      </c>
      <c r="AL15" s="36"/>
      <c r="AM15" s="36"/>
      <c r="AN15" s="31">
        <f t="shared" si="8"/>
        <v>0</v>
      </c>
      <c r="AO15" s="36"/>
      <c r="AP15" s="36"/>
      <c r="AQ15" s="31">
        <f t="shared" si="9"/>
        <v>0</v>
      </c>
      <c r="AR15" s="36"/>
      <c r="AS15" s="197">
        <f t="shared" si="10"/>
        <v>0</v>
      </c>
      <c r="AT15" s="225"/>
      <c r="AU15" s="225"/>
      <c r="AV15" s="31">
        <f t="shared" si="11"/>
        <v>0</v>
      </c>
      <c r="AW15" s="225"/>
      <c r="AX15" s="36"/>
      <c r="AY15" s="31">
        <f t="shared" si="12"/>
        <v>0</v>
      </c>
      <c r="AZ15" s="36"/>
      <c r="BA15" s="36"/>
      <c r="BB15" s="31">
        <f t="shared" si="13"/>
        <v>0</v>
      </c>
      <c r="BC15" s="36"/>
      <c r="BD15" s="36"/>
      <c r="BE15" s="31">
        <f t="shared" si="14"/>
        <v>0</v>
      </c>
      <c r="BF15" s="31" t="str">
        <f t="shared" si="15"/>
        <v/>
      </c>
      <c r="BG15" s="36"/>
      <c r="BH15" s="197">
        <f t="shared" si="16"/>
        <v>0</v>
      </c>
      <c r="BI15" s="113"/>
      <c r="BJ15" s="113"/>
      <c r="BK15" s="31">
        <f t="shared" si="17"/>
        <v>0</v>
      </c>
      <c r="BL15" s="113"/>
      <c r="BM15" s="113"/>
      <c r="BN15" s="31">
        <f t="shared" si="18"/>
        <v>0</v>
      </c>
      <c r="BO15" s="113"/>
      <c r="BP15" s="197">
        <f t="shared" si="19"/>
        <v>0</v>
      </c>
      <c r="BQ15" s="225"/>
      <c r="BR15" s="36"/>
      <c r="BS15" s="31">
        <f t="shared" si="20"/>
        <v>0</v>
      </c>
      <c r="BT15" s="36"/>
      <c r="BU15" s="36"/>
      <c r="BV15" s="31">
        <f t="shared" si="21"/>
        <v>0</v>
      </c>
      <c r="BW15" s="36"/>
      <c r="BX15" s="36"/>
      <c r="BY15" s="31">
        <f t="shared" si="22"/>
        <v>0</v>
      </c>
      <c r="BZ15" s="36"/>
      <c r="CA15" s="36"/>
      <c r="CB15" s="31">
        <f t="shared" si="23"/>
        <v>0</v>
      </c>
      <c r="CC15" s="36"/>
      <c r="CD15" s="36"/>
      <c r="CE15" s="31">
        <f t="shared" si="24"/>
        <v>0</v>
      </c>
      <c r="CF15" s="36"/>
      <c r="CG15" s="36"/>
      <c r="CH15" s="31">
        <f t="shared" si="25"/>
        <v>0</v>
      </c>
      <c r="CI15" s="36"/>
      <c r="CJ15" s="213">
        <f t="shared" si="26"/>
        <v>0</v>
      </c>
      <c r="CK15" s="117"/>
      <c r="CL15" s="9" t="str">
        <f>IF(ISBLANK('ÁREA MEJORA COMPETENCIAL'!S15),"",(IF(ISERROR('ÁREA MEJORA COMPETENCIAL'!S15),"",('ÁREA MEJORA COMPETENCIAL'!Y15)*3.3333333)))</f>
        <v/>
      </c>
      <c r="CM15" s="4" t="str">
        <f>IF(ISBLANK('ÁREA MEJORA COMPETENCIAL'!S15),"",(MROUND(CL15,4)))</f>
        <v/>
      </c>
      <c r="CN15" s="6" t="str">
        <f>IF('ÁREA MEJORA COMPETENCIAL'!Y15&lt;=2,"",CM15)</f>
        <v/>
      </c>
      <c r="CO15" s="214">
        <f t="shared" si="27"/>
        <v>0</v>
      </c>
      <c r="CP15" s="42" t="str">
        <f>IF(ISBLANK('ÁREA MEJORA COMPETENCIAL'!S15),"",IF(CN15="","",CO15-CN15))</f>
        <v/>
      </c>
      <c r="CQ15" s="122" t="str">
        <f>IF(ISBLANK('ÁREA MEJORA COMPETENCIAL'!S15),"",IF(CN15="","VER RESULTADOS",CO15/CN15))</f>
        <v/>
      </c>
      <c r="CR15" s="75"/>
    </row>
    <row r="16" spans="1:97" s="59" customFormat="1" ht="18" customHeight="1" x14ac:dyDescent="0.3">
      <c r="A16" s="273" t="str">
        <f>IF(ISBLANK('ÁREA MEJORA COMPETENCIAL'!A16),"",'ÁREA MEJORA COMPETENCIAL'!A16)</f>
        <v/>
      </c>
      <c r="B16" s="129" t="str">
        <f>IF(ISBLANK('ÁREA MEJORA COMPETENCIAL'!B16),"",'ÁREA MEJORA COMPETENCIAL'!B16)</f>
        <v/>
      </c>
      <c r="C16" s="101" t="str">
        <f>IF(ISBLANK('ÁREA MEJORA COMPETENCIAL'!C16),"",'ÁREA MEJORA COMPETENCIAL'!C16)</f>
        <v/>
      </c>
      <c r="D16" s="14" t="str">
        <f>IF(ISBLANK('ÁREA MEJORA COMPETENCIAL'!D16),"",'ÁREA MEJORA COMPETENCIAL'!D16)</f>
        <v/>
      </c>
      <c r="E16" s="14" t="str">
        <f>IF(ISBLANK('ÁREA MEJORA COMPETENCIAL'!E16),"",'ÁREA MEJORA COMPETENCIAL'!E16)</f>
        <v/>
      </c>
      <c r="F16" s="14" t="str">
        <f>IF(ISBLANK('ÁREA MEJORA COMPETENCIAL'!F16),"",'ÁREA MEJORA COMPETENCIAL'!F16)</f>
        <v/>
      </c>
      <c r="G16" s="41"/>
      <c r="H16" s="170"/>
      <c r="I16" s="170"/>
      <c r="J16" s="170"/>
      <c r="K16" s="170"/>
      <c r="L16" s="170"/>
      <c r="M16" s="170"/>
      <c r="N16" s="36"/>
      <c r="O16" s="36"/>
      <c r="P16" s="36"/>
      <c r="Q16" s="197">
        <f t="shared" si="0"/>
        <v>0</v>
      </c>
      <c r="R16" s="36"/>
      <c r="S16" s="36"/>
      <c r="T16" s="31">
        <f t="shared" si="1"/>
        <v>0</v>
      </c>
      <c r="U16" s="36"/>
      <c r="V16" s="36"/>
      <c r="W16" s="31">
        <f t="shared" si="2"/>
        <v>0</v>
      </c>
      <c r="X16" s="36"/>
      <c r="Y16" s="36"/>
      <c r="Z16" s="31">
        <f t="shared" si="3"/>
        <v>0</v>
      </c>
      <c r="AA16" s="36"/>
      <c r="AB16" s="36"/>
      <c r="AC16" s="31">
        <f t="shared" si="4"/>
        <v>0</v>
      </c>
      <c r="AD16" s="36"/>
      <c r="AE16" s="197">
        <f t="shared" si="5"/>
        <v>0</v>
      </c>
      <c r="AF16" s="36"/>
      <c r="AG16" s="36"/>
      <c r="AH16" s="31">
        <f t="shared" si="6"/>
        <v>0</v>
      </c>
      <c r="AI16" s="36"/>
      <c r="AJ16" s="36"/>
      <c r="AK16" s="31">
        <f t="shared" si="7"/>
        <v>0</v>
      </c>
      <c r="AL16" s="36"/>
      <c r="AM16" s="36"/>
      <c r="AN16" s="31">
        <f t="shared" si="8"/>
        <v>0</v>
      </c>
      <c r="AO16" s="36"/>
      <c r="AP16" s="36"/>
      <c r="AQ16" s="31">
        <f t="shared" si="9"/>
        <v>0</v>
      </c>
      <c r="AR16" s="36"/>
      <c r="AS16" s="197">
        <f t="shared" si="10"/>
        <v>0</v>
      </c>
      <c r="AT16" s="225"/>
      <c r="AU16" s="225"/>
      <c r="AV16" s="31">
        <f t="shared" si="11"/>
        <v>0</v>
      </c>
      <c r="AW16" s="225"/>
      <c r="AX16" s="36"/>
      <c r="AY16" s="31">
        <f t="shared" si="12"/>
        <v>0</v>
      </c>
      <c r="AZ16" s="36"/>
      <c r="BA16" s="36"/>
      <c r="BB16" s="31">
        <f t="shared" si="13"/>
        <v>0</v>
      </c>
      <c r="BC16" s="36"/>
      <c r="BD16" s="36"/>
      <c r="BE16" s="31">
        <f t="shared" si="14"/>
        <v>0</v>
      </c>
      <c r="BF16" s="31" t="str">
        <f t="shared" si="15"/>
        <v/>
      </c>
      <c r="BG16" s="36"/>
      <c r="BH16" s="197">
        <f t="shared" si="16"/>
        <v>0</v>
      </c>
      <c r="BI16" s="113"/>
      <c r="BJ16" s="113"/>
      <c r="BK16" s="31">
        <f t="shared" si="17"/>
        <v>0</v>
      </c>
      <c r="BL16" s="113"/>
      <c r="BM16" s="113"/>
      <c r="BN16" s="31">
        <f t="shared" si="18"/>
        <v>0</v>
      </c>
      <c r="BO16" s="113"/>
      <c r="BP16" s="197">
        <f t="shared" si="19"/>
        <v>0</v>
      </c>
      <c r="BQ16" s="225"/>
      <c r="BR16" s="36"/>
      <c r="BS16" s="31">
        <f t="shared" si="20"/>
        <v>0</v>
      </c>
      <c r="BT16" s="36"/>
      <c r="BU16" s="36"/>
      <c r="BV16" s="31">
        <f t="shared" si="21"/>
        <v>0</v>
      </c>
      <c r="BW16" s="36"/>
      <c r="BX16" s="36"/>
      <c r="BY16" s="31">
        <f t="shared" si="22"/>
        <v>0</v>
      </c>
      <c r="BZ16" s="36"/>
      <c r="CA16" s="36"/>
      <c r="CB16" s="31">
        <f t="shared" si="23"/>
        <v>0</v>
      </c>
      <c r="CC16" s="36"/>
      <c r="CD16" s="36"/>
      <c r="CE16" s="31">
        <f t="shared" si="24"/>
        <v>0</v>
      </c>
      <c r="CF16" s="36"/>
      <c r="CG16" s="36"/>
      <c r="CH16" s="31">
        <f t="shared" si="25"/>
        <v>0</v>
      </c>
      <c r="CI16" s="36"/>
      <c r="CJ16" s="213">
        <f t="shared" si="26"/>
        <v>0</v>
      </c>
      <c r="CK16" s="117"/>
      <c r="CL16" s="9" t="str">
        <f>IF(ISBLANK('ÁREA MEJORA COMPETENCIAL'!S16),"",(IF(ISERROR('ÁREA MEJORA COMPETENCIAL'!S16),"",('ÁREA MEJORA COMPETENCIAL'!Y16)*3.3333333)))</f>
        <v/>
      </c>
      <c r="CM16" s="4" t="str">
        <f>IF(ISBLANK('ÁREA MEJORA COMPETENCIAL'!S16),"",(MROUND(CL16,4)))</f>
        <v/>
      </c>
      <c r="CN16" s="6" t="str">
        <f>IF('ÁREA MEJORA COMPETENCIAL'!Y16&lt;=2,"",CM16)</f>
        <v/>
      </c>
      <c r="CO16" s="214">
        <f t="shared" si="27"/>
        <v>0</v>
      </c>
      <c r="CP16" s="42" t="str">
        <f>IF(ISBLANK('ÁREA MEJORA COMPETENCIAL'!S16),"",IF(CN16="","",CO16-CN16))</f>
        <v/>
      </c>
      <c r="CQ16" s="122" t="str">
        <f>IF(ISBLANK('ÁREA MEJORA COMPETENCIAL'!S16),"",IF(CN16="","VER RESULTADOS",CO16/CN16))</f>
        <v/>
      </c>
      <c r="CR16" s="75"/>
    </row>
    <row r="17" spans="1:96" s="59" customFormat="1" ht="18" customHeight="1" x14ac:dyDescent="0.3">
      <c r="A17" s="273" t="str">
        <f>IF(ISBLANK('ÁREA MEJORA COMPETENCIAL'!A17),"",'ÁREA MEJORA COMPETENCIAL'!A17)</f>
        <v/>
      </c>
      <c r="B17" s="129" t="str">
        <f>IF(ISBLANK('ÁREA MEJORA COMPETENCIAL'!B17),"",'ÁREA MEJORA COMPETENCIAL'!B17)</f>
        <v/>
      </c>
      <c r="C17" s="101" t="str">
        <f>IF(ISBLANK('ÁREA MEJORA COMPETENCIAL'!C17),"",'ÁREA MEJORA COMPETENCIAL'!C17)</f>
        <v/>
      </c>
      <c r="D17" s="14" t="str">
        <f>IF(ISBLANK('ÁREA MEJORA COMPETENCIAL'!D17),"",'ÁREA MEJORA COMPETENCIAL'!D17)</f>
        <v/>
      </c>
      <c r="E17" s="14" t="str">
        <f>IF(ISBLANK('ÁREA MEJORA COMPETENCIAL'!E17),"",'ÁREA MEJORA COMPETENCIAL'!E17)</f>
        <v/>
      </c>
      <c r="F17" s="14" t="str">
        <f>IF(ISBLANK('ÁREA MEJORA COMPETENCIAL'!F17),"",'ÁREA MEJORA COMPETENCIAL'!F17)</f>
        <v/>
      </c>
      <c r="G17" s="41"/>
      <c r="H17" s="170"/>
      <c r="I17" s="170"/>
      <c r="J17" s="170"/>
      <c r="K17" s="170"/>
      <c r="L17" s="170"/>
      <c r="M17" s="170"/>
      <c r="N17" s="36"/>
      <c r="O17" s="36"/>
      <c r="P17" s="36"/>
      <c r="Q17" s="197">
        <f t="shared" si="0"/>
        <v>0</v>
      </c>
      <c r="R17" s="36"/>
      <c r="S17" s="36"/>
      <c r="T17" s="31">
        <f t="shared" si="1"/>
        <v>0</v>
      </c>
      <c r="U17" s="36"/>
      <c r="V17" s="36"/>
      <c r="W17" s="31">
        <f t="shared" si="2"/>
        <v>0</v>
      </c>
      <c r="X17" s="36"/>
      <c r="Y17" s="36"/>
      <c r="Z17" s="31">
        <f t="shared" si="3"/>
        <v>0</v>
      </c>
      <c r="AA17" s="36"/>
      <c r="AB17" s="36"/>
      <c r="AC17" s="31">
        <f t="shared" si="4"/>
        <v>0</v>
      </c>
      <c r="AD17" s="36"/>
      <c r="AE17" s="197">
        <f t="shared" si="5"/>
        <v>0</v>
      </c>
      <c r="AF17" s="36"/>
      <c r="AG17" s="36"/>
      <c r="AH17" s="31">
        <f t="shared" si="6"/>
        <v>0</v>
      </c>
      <c r="AI17" s="36"/>
      <c r="AJ17" s="36"/>
      <c r="AK17" s="31">
        <f t="shared" si="7"/>
        <v>0</v>
      </c>
      <c r="AL17" s="36"/>
      <c r="AM17" s="36"/>
      <c r="AN17" s="31">
        <f t="shared" si="8"/>
        <v>0</v>
      </c>
      <c r="AO17" s="36"/>
      <c r="AP17" s="36"/>
      <c r="AQ17" s="31">
        <f t="shared" si="9"/>
        <v>0</v>
      </c>
      <c r="AR17" s="36"/>
      <c r="AS17" s="197">
        <f t="shared" si="10"/>
        <v>0</v>
      </c>
      <c r="AT17" s="225"/>
      <c r="AU17" s="225"/>
      <c r="AV17" s="31">
        <f t="shared" si="11"/>
        <v>0</v>
      </c>
      <c r="AW17" s="225"/>
      <c r="AX17" s="36"/>
      <c r="AY17" s="31">
        <f t="shared" si="12"/>
        <v>0</v>
      </c>
      <c r="AZ17" s="36"/>
      <c r="BA17" s="36"/>
      <c r="BB17" s="31">
        <f t="shared" si="13"/>
        <v>0</v>
      </c>
      <c r="BC17" s="36"/>
      <c r="BD17" s="36"/>
      <c r="BE17" s="31">
        <f t="shared" si="14"/>
        <v>0</v>
      </c>
      <c r="BF17" s="31" t="str">
        <f t="shared" si="15"/>
        <v/>
      </c>
      <c r="BG17" s="36"/>
      <c r="BH17" s="197">
        <f t="shared" si="16"/>
        <v>0</v>
      </c>
      <c r="BI17" s="113"/>
      <c r="BJ17" s="113"/>
      <c r="BK17" s="31">
        <f t="shared" si="17"/>
        <v>0</v>
      </c>
      <c r="BL17" s="113"/>
      <c r="BM17" s="113"/>
      <c r="BN17" s="31">
        <f t="shared" si="18"/>
        <v>0</v>
      </c>
      <c r="BO17" s="113"/>
      <c r="BP17" s="197">
        <f t="shared" si="19"/>
        <v>0</v>
      </c>
      <c r="BQ17" s="225"/>
      <c r="BR17" s="36"/>
      <c r="BS17" s="31">
        <f t="shared" si="20"/>
        <v>0</v>
      </c>
      <c r="BT17" s="36"/>
      <c r="BU17" s="36"/>
      <c r="BV17" s="31">
        <f t="shared" si="21"/>
        <v>0</v>
      </c>
      <c r="BW17" s="36"/>
      <c r="BX17" s="36"/>
      <c r="BY17" s="31">
        <f t="shared" si="22"/>
        <v>0</v>
      </c>
      <c r="BZ17" s="36"/>
      <c r="CA17" s="36"/>
      <c r="CB17" s="31">
        <f t="shared" si="23"/>
        <v>0</v>
      </c>
      <c r="CC17" s="36"/>
      <c r="CD17" s="36"/>
      <c r="CE17" s="31">
        <f t="shared" si="24"/>
        <v>0</v>
      </c>
      <c r="CF17" s="36"/>
      <c r="CG17" s="36"/>
      <c r="CH17" s="31">
        <f t="shared" si="25"/>
        <v>0</v>
      </c>
      <c r="CI17" s="36"/>
      <c r="CJ17" s="213">
        <f t="shared" si="26"/>
        <v>0</v>
      </c>
      <c r="CK17" s="117"/>
      <c r="CL17" s="9" t="str">
        <f>IF(ISBLANK('ÁREA MEJORA COMPETENCIAL'!S17),"",(IF(ISERROR('ÁREA MEJORA COMPETENCIAL'!S17),"",('ÁREA MEJORA COMPETENCIAL'!Y17)*3.3333333)))</f>
        <v/>
      </c>
      <c r="CM17" s="4" t="str">
        <f>IF(ISBLANK('ÁREA MEJORA COMPETENCIAL'!S17),"",(MROUND(CL17,4)))</f>
        <v/>
      </c>
      <c r="CN17" s="6" t="str">
        <f>IF('ÁREA MEJORA COMPETENCIAL'!Y17&lt;=2,"",CM17)</f>
        <v/>
      </c>
      <c r="CO17" s="214">
        <f t="shared" si="27"/>
        <v>0</v>
      </c>
      <c r="CP17" s="42" t="str">
        <f>IF(ISBLANK('ÁREA MEJORA COMPETENCIAL'!S17),"",IF(CN17="","",CO17-CN17))</f>
        <v/>
      </c>
      <c r="CQ17" s="122" t="str">
        <f>IF(ISBLANK('ÁREA MEJORA COMPETENCIAL'!S17),"",IF(CN17="","VER RESULTADOS",CO17/CN17))</f>
        <v/>
      </c>
      <c r="CR17" s="75"/>
    </row>
    <row r="18" spans="1:96" s="59" customFormat="1" ht="18" customHeight="1" x14ac:dyDescent="0.3">
      <c r="A18" s="273" t="str">
        <f>IF(ISBLANK('ÁREA MEJORA COMPETENCIAL'!A18),"",'ÁREA MEJORA COMPETENCIAL'!A18)</f>
        <v/>
      </c>
      <c r="B18" s="129" t="str">
        <f>IF(ISBLANK('ÁREA MEJORA COMPETENCIAL'!B18),"",'ÁREA MEJORA COMPETENCIAL'!B18)</f>
        <v/>
      </c>
      <c r="C18" s="101" t="str">
        <f>IF(ISBLANK('ÁREA MEJORA COMPETENCIAL'!C18),"",'ÁREA MEJORA COMPETENCIAL'!C18)</f>
        <v/>
      </c>
      <c r="D18" s="14" t="str">
        <f>IF(ISBLANK('ÁREA MEJORA COMPETENCIAL'!D18),"",'ÁREA MEJORA COMPETENCIAL'!D18)</f>
        <v/>
      </c>
      <c r="E18" s="14" t="str">
        <f>IF(ISBLANK('ÁREA MEJORA COMPETENCIAL'!E18),"",'ÁREA MEJORA COMPETENCIAL'!E18)</f>
        <v/>
      </c>
      <c r="F18" s="14" t="str">
        <f>IF(ISBLANK('ÁREA MEJORA COMPETENCIAL'!F18),"",'ÁREA MEJORA COMPETENCIAL'!F18)</f>
        <v/>
      </c>
      <c r="G18" s="41"/>
      <c r="H18" s="170"/>
      <c r="I18" s="170"/>
      <c r="J18" s="170"/>
      <c r="K18" s="170"/>
      <c r="L18" s="170"/>
      <c r="M18" s="170"/>
      <c r="N18" s="36"/>
      <c r="O18" s="36"/>
      <c r="P18" s="36"/>
      <c r="Q18" s="197">
        <f t="shared" si="0"/>
        <v>0</v>
      </c>
      <c r="R18" s="36"/>
      <c r="S18" s="36"/>
      <c r="T18" s="31">
        <f t="shared" si="1"/>
        <v>0</v>
      </c>
      <c r="U18" s="36"/>
      <c r="V18" s="36"/>
      <c r="W18" s="31">
        <f t="shared" si="2"/>
        <v>0</v>
      </c>
      <c r="X18" s="36"/>
      <c r="Y18" s="36"/>
      <c r="Z18" s="31">
        <f t="shared" si="3"/>
        <v>0</v>
      </c>
      <c r="AA18" s="36"/>
      <c r="AB18" s="36"/>
      <c r="AC18" s="31">
        <f t="shared" si="4"/>
        <v>0</v>
      </c>
      <c r="AD18" s="36"/>
      <c r="AE18" s="197">
        <f t="shared" si="5"/>
        <v>0</v>
      </c>
      <c r="AF18" s="36"/>
      <c r="AG18" s="36"/>
      <c r="AH18" s="31">
        <f t="shared" si="6"/>
        <v>0</v>
      </c>
      <c r="AI18" s="36"/>
      <c r="AJ18" s="36"/>
      <c r="AK18" s="31">
        <f t="shared" si="7"/>
        <v>0</v>
      </c>
      <c r="AL18" s="36"/>
      <c r="AM18" s="36"/>
      <c r="AN18" s="31">
        <f t="shared" si="8"/>
        <v>0</v>
      </c>
      <c r="AO18" s="36"/>
      <c r="AP18" s="36"/>
      <c r="AQ18" s="31">
        <f t="shared" si="9"/>
        <v>0</v>
      </c>
      <c r="AR18" s="36"/>
      <c r="AS18" s="197">
        <f t="shared" si="10"/>
        <v>0</v>
      </c>
      <c r="AT18" s="225"/>
      <c r="AU18" s="225"/>
      <c r="AV18" s="31">
        <f t="shared" si="11"/>
        <v>0</v>
      </c>
      <c r="AW18" s="225"/>
      <c r="AX18" s="36"/>
      <c r="AY18" s="31">
        <f t="shared" si="12"/>
        <v>0</v>
      </c>
      <c r="AZ18" s="36"/>
      <c r="BA18" s="36"/>
      <c r="BB18" s="31">
        <f t="shared" si="13"/>
        <v>0</v>
      </c>
      <c r="BC18" s="36"/>
      <c r="BD18" s="36"/>
      <c r="BE18" s="31">
        <f t="shared" si="14"/>
        <v>0</v>
      </c>
      <c r="BF18" s="31" t="str">
        <f t="shared" si="15"/>
        <v/>
      </c>
      <c r="BG18" s="36"/>
      <c r="BH18" s="197">
        <f t="shared" si="16"/>
        <v>0</v>
      </c>
      <c r="BI18" s="113"/>
      <c r="BJ18" s="113"/>
      <c r="BK18" s="31">
        <f t="shared" si="17"/>
        <v>0</v>
      </c>
      <c r="BL18" s="113"/>
      <c r="BM18" s="113"/>
      <c r="BN18" s="31">
        <f t="shared" si="18"/>
        <v>0</v>
      </c>
      <c r="BO18" s="113"/>
      <c r="BP18" s="197">
        <f t="shared" si="19"/>
        <v>0</v>
      </c>
      <c r="BQ18" s="225"/>
      <c r="BR18" s="36"/>
      <c r="BS18" s="31">
        <f t="shared" si="20"/>
        <v>0</v>
      </c>
      <c r="BT18" s="36"/>
      <c r="BU18" s="36"/>
      <c r="BV18" s="31">
        <f t="shared" si="21"/>
        <v>0</v>
      </c>
      <c r="BW18" s="36"/>
      <c r="BX18" s="36"/>
      <c r="BY18" s="31">
        <f t="shared" si="22"/>
        <v>0</v>
      </c>
      <c r="BZ18" s="36"/>
      <c r="CA18" s="36"/>
      <c r="CB18" s="31">
        <f t="shared" si="23"/>
        <v>0</v>
      </c>
      <c r="CC18" s="36"/>
      <c r="CD18" s="36"/>
      <c r="CE18" s="31">
        <f t="shared" si="24"/>
        <v>0</v>
      </c>
      <c r="CF18" s="36"/>
      <c r="CG18" s="36"/>
      <c r="CH18" s="31">
        <f t="shared" si="25"/>
        <v>0</v>
      </c>
      <c r="CI18" s="36"/>
      <c r="CJ18" s="213">
        <f t="shared" si="26"/>
        <v>0</v>
      </c>
      <c r="CK18" s="117"/>
      <c r="CL18" s="9" t="str">
        <f>IF(ISBLANK('ÁREA MEJORA COMPETENCIAL'!S18),"",(IF(ISERROR('ÁREA MEJORA COMPETENCIAL'!S18),"",('ÁREA MEJORA COMPETENCIAL'!Y18)*3.3333333)))</f>
        <v/>
      </c>
      <c r="CM18" s="4" t="str">
        <f>IF(ISBLANK('ÁREA MEJORA COMPETENCIAL'!S18),"",(MROUND(CL18,4)))</f>
        <v/>
      </c>
      <c r="CN18" s="6" t="str">
        <f>IF('ÁREA MEJORA COMPETENCIAL'!Y18&lt;=2,"",CM18)</f>
        <v/>
      </c>
      <c r="CO18" s="214">
        <f t="shared" si="27"/>
        <v>0</v>
      </c>
      <c r="CP18" s="42" t="str">
        <f>IF(ISBLANK('ÁREA MEJORA COMPETENCIAL'!S18),"",IF(CN18="","",CO18-CN18))</f>
        <v/>
      </c>
      <c r="CQ18" s="122" t="str">
        <f>IF(ISBLANK('ÁREA MEJORA COMPETENCIAL'!S18),"",IF(CN18="","VER RESULTADOS",CO18/CN18))</f>
        <v/>
      </c>
      <c r="CR18" s="75"/>
    </row>
    <row r="19" spans="1:96" s="59" customFormat="1" ht="18" customHeight="1" x14ac:dyDescent="0.3">
      <c r="A19" s="273" t="str">
        <f>IF(ISBLANK('ÁREA MEJORA COMPETENCIAL'!A19),"",'ÁREA MEJORA COMPETENCIAL'!A19)</f>
        <v/>
      </c>
      <c r="B19" s="129" t="str">
        <f>IF(ISBLANK('ÁREA MEJORA COMPETENCIAL'!B19),"",'ÁREA MEJORA COMPETENCIAL'!B19)</f>
        <v/>
      </c>
      <c r="C19" s="101" t="str">
        <f>IF(ISBLANK('ÁREA MEJORA COMPETENCIAL'!C19),"",'ÁREA MEJORA COMPETENCIAL'!C19)</f>
        <v/>
      </c>
      <c r="D19" s="14" t="str">
        <f>IF(ISBLANK('ÁREA MEJORA COMPETENCIAL'!D19),"",'ÁREA MEJORA COMPETENCIAL'!D19)</f>
        <v/>
      </c>
      <c r="E19" s="14" t="str">
        <f>IF(ISBLANK('ÁREA MEJORA COMPETENCIAL'!E19),"",'ÁREA MEJORA COMPETENCIAL'!E19)</f>
        <v/>
      </c>
      <c r="F19" s="14" t="str">
        <f>IF(ISBLANK('ÁREA MEJORA COMPETENCIAL'!F19),"",'ÁREA MEJORA COMPETENCIAL'!F19)</f>
        <v/>
      </c>
      <c r="G19" s="41"/>
      <c r="H19" s="170"/>
      <c r="I19" s="170"/>
      <c r="J19" s="170"/>
      <c r="K19" s="170"/>
      <c r="L19" s="170"/>
      <c r="M19" s="170"/>
      <c r="N19" s="36"/>
      <c r="O19" s="36"/>
      <c r="P19" s="36"/>
      <c r="Q19" s="197">
        <f t="shared" si="0"/>
        <v>0</v>
      </c>
      <c r="R19" s="36"/>
      <c r="S19" s="36"/>
      <c r="T19" s="31">
        <f t="shared" si="1"/>
        <v>0</v>
      </c>
      <c r="U19" s="36"/>
      <c r="V19" s="36"/>
      <c r="W19" s="31">
        <f t="shared" si="2"/>
        <v>0</v>
      </c>
      <c r="X19" s="36"/>
      <c r="Y19" s="36"/>
      <c r="Z19" s="31">
        <f t="shared" si="3"/>
        <v>0</v>
      </c>
      <c r="AA19" s="36"/>
      <c r="AB19" s="36"/>
      <c r="AC19" s="31">
        <f t="shared" si="4"/>
        <v>0</v>
      </c>
      <c r="AD19" s="36"/>
      <c r="AE19" s="197">
        <f t="shared" si="5"/>
        <v>0</v>
      </c>
      <c r="AF19" s="36"/>
      <c r="AG19" s="36"/>
      <c r="AH19" s="31">
        <f t="shared" si="6"/>
        <v>0</v>
      </c>
      <c r="AI19" s="36"/>
      <c r="AJ19" s="36"/>
      <c r="AK19" s="31">
        <f t="shared" si="7"/>
        <v>0</v>
      </c>
      <c r="AL19" s="36"/>
      <c r="AM19" s="36"/>
      <c r="AN19" s="31">
        <f t="shared" si="8"/>
        <v>0</v>
      </c>
      <c r="AO19" s="36"/>
      <c r="AP19" s="36"/>
      <c r="AQ19" s="31">
        <f t="shared" si="9"/>
        <v>0</v>
      </c>
      <c r="AR19" s="36"/>
      <c r="AS19" s="197">
        <f t="shared" si="10"/>
        <v>0</v>
      </c>
      <c r="AT19" s="225"/>
      <c r="AU19" s="225"/>
      <c r="AV19" s="31">
        <f t="shared" si="11"/>
        <v>0</v>
      </c>
      <c r="AW19" s="225"/>
      <c r="AX19" s="36"/>
      <c r="AY19" s="31">
        <f t="shared" si="12"/>
        <v>0</v>
      </c>
      <c r="AZ19" s="36"/>
      <c r="BA19" s="36"/>
      <c r="BB19" s="31">
        <f t="shared" si="13"/>
        <v>0</v>
      </c>
      <c r="BC19" s="36"/>
      <c r="BD19" s="36"/>
      <c r="BE19" s="31">
        <f t="shared" si="14"/>
        <v>0</v>
      </c>
      <c r="BF19" s="31" t="str">
        <f t="shared" si="15"/>
        <v/>
      </c>
      <c r="BG19" s="36"/>
      <c r="BH19" s="197">
        <f t="shared" si="16"/>
        <v>0</v>
      </c>
      <c r="BI19" s="113"/>
      <c r="BJ19" s="113"/>
      <c r="BK19" s="31">
        <f t="shared" si="17"/>
        <v>0</v>
      </c>
      <c r="BL19" s="113"/>
      <c r="BM19" s="113"/>
      <c r="BN19" s="31">
        <f t="shared" si="18"/>
        <v>0</v>
      </c>
      <c r="BO19" s="113"/>
      <c r="BP19" s="197">
        <f t="shared" si="19"/>
        <v>0</v>
      </c>
      <c r="BQ19" s="225"/>
      <c r="BR19" s="36"/>
      <c r="BS19" s="31">
        <f t="shared" si="20"/>
        <v>0</v>
      </c>
      <c r="BT19" s="36"/>
      <c r="BU19" s="36"/>
      <c r="BV19" s="31">
        <f t="shared" si="21"/>
        <v>0</v>
      </c>
      <c r="BW19" s="36"/>
      <c r="BX19" s="36"/>
      <c r="BY19" s="31">
        <f t="shared" si="22"/>
        <v>0</v>
      </c>
      <c r="BZ19" s="36"/>
      <c r="CA19" s="36"/>
      <c r="CB19" s="31">
        <f t="shared" si="23"/>
        <v>0</v>
      </c>
      <c r="CC19" s="36"/>
      <c r="CD19" s="36"/>
      <c r="CE19" s="31">
        <f t="shared" si="24"/>
        <v>0</v>
      </c>
      <c r="CF19" s="36"/>
      <c r="CG19" s="36"/>
      <c r="CH19" s="31">
        <f t="shared" si="25"/>
        <v>0</v>
      </c>
      <c r="CI19" s="36"/>
      <c r="CJ19" s="213">
        <f t="shared" si="26"/>
        <v>0</v>
      </c>
      <c r="CK19" s="117"/>
      <c r="CL19" s="9" t="str">
        <f>IF(ISBLANK('ÁREA MEJORA COMPETENCIAL'!S19),"",(IF(ISERROR('ÁREA MEJORA COMPETENCIAL'!S19),"",('ÁREA MEJORA COMPETENCIAL'!Y19)*3.3333333)))</f>
        <v/>
      </c>
      <c r="CM19" s="4" t="str">
        <f>IF(ISBLANK('ÁREA MEJORA COMPETENCIAL'!S19),"",(MROUND(CL19,4)))</f>
        <v/>
      </c>
      <c r="CN19" s="6" t="str">
        <f>IF('ÁREA MEJORA COMPETENCIAL'!Y19&lt;=2,"",CM19)</f>
        <v/>
      </c>
      <c r="CO19" s="214">
        <f t="shared" si="27"/>
        <v>0</v>
      </c>
      <c r="CP19" s="42" t="str">
        <f>IF(ISBLANK('ÁREA MEJORA COMPETENCIAL'!S19),"",IF(CN19="","",CO19-CN19))</f>
        <v/>
      </c>
      <c r="CQ19" s="122" t="str">
        <f>IF(ISBLANK('ÁREA MEJORA COMPETENCIAL'!S19),"",IF(CN19="","VER RESULTADOS",CO19/CN19))</f>
        <v/>
      </c>
      <c r="CR19" s="75"/>
    </row>
    <row r="20" spans="1:96" s="59" customFormat="1" ht="18" customHeight="1" x14ac:dyDescent="0.3">
      <c r="A20" s="273" t="str">
        <f>IF(ISBLANK('ÁREA MEJORA COMPETENCIAL'!A20),"",'ÁREA MEJORA COMPETENCIAL'!A20)</f>
        <v/>
      </c>
      <c r="B20" s="129" t="str">
        <f>IF(ISBLANK('ÁREA MEJORA COMPETENCIAL'!B20),"",'ÁREA MEJORA COMPETENCIAL'!B20)</f>
        <v/>
      </c>
      <c r="C20" s="101" t="str">
        <f>IF(ISBLANK('ÁREA MEJORA COMPETENCIAL'!C20),"",'ÁREA MEJORA COMPETENCIAL'!C20)</f>
        <v/>
      </c>
      <c r="D20" s="14" t="str">
        <f>IF(ISBLANK('ÁREA MEJORA COMPETENCIAL'!D20),"",'ÁREA MEJORA COMPETENCIAL'!D20)</f>
        <v/>
      </c>
      <c r="E20" s="14" t="str">
        <f>IF(ISBLANK('ÁREA MEJORA COMPETENCIAL'!E20),"",'ÁREA MEJORA COMPETENCIAL'!E20)</f>
        <v/>
      </c>
      <c r="F20" s="14" t="str">
        <f>IF(ISBLANK('ÁREA MEJORA COMPETENCIAL'!F20),"",'ÁREA MEJORA COMPETENCIAL'!F20)</f>
        <v/>
      </c>
      <c r="G20" s="41"/>
      <c r="H20" s="170"/>
      <c r="I20" s="170"/>
      <c r="J20" s="170"/>
      <c r="K20" s="170"/>
      <c r="L20" s="170"/>
      <c r="M20" s="170"/>
      <c r="N20" s="36"/>
      <c r="O20" s="36"/>
      <c r="P20" s="36"/>
      <c r="Q20" s="197">
        <f t="shared" si="0"/>
        <v>0</v>
      </c>
      <c r="R20" s="36"/>
      <c r="S20" s="36"/>
      <c r="T20" s="31">
        <f t="shared" si="1"/>
        <v>0</v>
      </c>
      <c r="U20" s="36"/>
      <c r="V20" s="36"/>
      <c r="W20" s="31">
        <f t="shared" si="2"/>
        <v>0</v>
      </c>
      <c r="X20" s="36"/>
      <c r="Y20" s="36"/>
      <c r="Z20" s="31">
        <f t="shared" si="3"/>
        <v>0</v>
      </c>
      <c r="AA20" s="36"/>
      <c r="AB20" s="36"/>
      <c r="AC20" s="31">
        <f t="shared" si="4"/>
        <v>0</v>
      </c>
      <c r="AD20" s="36"/>
      <c r="AE20" s="197">
        <f t="shared" si="5"/>
        <v>0</v>
      </c>
      <c r="AF20" s="36"/>
      <c r="AG20" s="36"/>
      <c r="AH20" s="31">
        <f t="shared" si="6"/>
        <v>0</v>
      </c>
      <c r="AI20" s="36"/>
      <c r="AJ20" s="36"/>
      <c r="AK20" s="31">
        <f t="shared" si="7"/>
        <v>0</v>
      </c>
      <c r="AL20" s="36"/>
      <c r="AM20" s="36"/>
      <c r="AN20" s="31">
        <f t="shared" si="8"/>
        <v>0</v>
      </c>
      <c r="AO20" s="36"/>
      <c r="AP20" s="36"/>
      <c r="AQ20" s="31">
        <f t="shared" si="9"/>
        <v>0</v>
      </c>
      <c r="AR20" s="36"/>
      <c r="AS20" s="197">
        <f t="shared" si="10"/>
        <v>0</v>
      </c>
      <c r="AT20" s="225"/>
      <c r="AU20" s="225"/>
      <c r="AV20" s="31">
        <f t="shared" si="11"/>
        <v>0</v>
      </c>
      <c r="AW20" s="225"/>
      <c r="AX20" s="36"/>
      <c r="AY20" s="31">
        <f t="shared" si="12"/>
        <v>0</v>
      </c>
      <c r="AZ20" s="36"/>
      <c r="BA20" s="36"/>
      <c r="BB20" s="31">
        <f t="shared" si="13"/>
        <v>0</v>
      </c>
      <c r="BC20" s="36"/>
      <c r="BD20" s="36"/>
      <c r="BE20" s="31">
        <f t="shared" si="14"/>
        <v>0</v>
      </c>
      <c r="BF20" s="31" t="str">
        <f t="shared" si="15"/>
        <v/>
      </c>
      <c r="BG20" s="36"/>
      <c r="BH20" s="197">
        <f t="shared" si="16"/>
        <v>0</v>
      </c>
      <c r="BI20" s="113"/>
      <c r="BJ20" s="113"/>
      <c r="BK20" s="31">
        <f t="shared" si="17"/>
        <v>0</v>
      </c>
      <c r="BL20" s="113"/>
      <c r="BM20" s="113"/>
      <c r="BN20" s="31">
        <f t="shared" si="18"/>
        <v>0</v>
      </c>
      <c r="BO20" s="113"/>
      <c r="BP20" s="197">
        <f t="shared" si="19"/>
        <v>0</v>
      </c>
      <c r="BQ20" s="225"/>
      <c r="BR20" s="36"/>
      <c r="BS20" s="31">
        <f t="shared" si="20"/>
        <v>0</v>
      </c>
      <c r="BT20" s="36"/>
      <c r="BU20" s="36"/>
      <c r="BV20" s="31">
        <f t="shared" si="21"/>
        <v>0</v>
      </c>
      <c r="BW20" s="36"/>
      <c r="BX20" s="36"/>
      <c r="BY20" s="31">
        <f t="shared" si="22"/>
        <v>0</v>
      </c>
      <c r="BZ20" s="36"/>
      <c r="CA20" s="36"/>
      <c r="CB20" s="31">
        <f t="shared" si="23"/>
        <v>0</v>
      </c>
      <c r="CC20" s="36"/>
      <c r="CD20" s="36"/>
      <c r="CE20" s="31">
        <f t="shared" si="24"/>
        <v>0</v>
      </c>
      <c r="CF20" s="36"/>
      <c r="CG20" s="36"/>
      <c r="CH20" s="31">
        <f t="shared" si="25"/>
        <v>0</v>
      </c>
      <c r="CI20" s="36"/>
      <c r="CJ20" s="213">
        <f t="shared" si="26"/>
        <v>0</v>
      </c>
      <c r="CK20" s="117"/>
      <c r="CL20" s="9" t="str">
        <f>IF(ISBLANK('ÁREA MEJORA COMPETENCIAL'!S20),"",(IF(ISERROR('ÁREA MEJORA COMPETENCIAL'!S20),"",('ÁREA MEJORA COMPETENCIAL'!Y20)*3.3333333)))</f>
        <v/>
      </c>
      <c r="CM20" s="4" t="str">
        <f>IF(ISBLANK('ÁREA MEJORA COMPETENCIAL'!S20),"",(MROUND(CL20,4)))</f>
        <v/>
      </c>
      <c r="CN20" s="6" t="str">
        <f>IF('ÁREA MEJORA COMPETENCIAL'!Y20&lt;=2,"",CM20)</f>
        <v/>
      </c>
      <c r="CO20" s="214">
        <f t="shared" si="27"/>
        <v>0</v>
      </c>
      <c r="CP20" s="42" t="str">
        <f>IF(ISBLANK('ÁREA MEJORA COMPETENCIAL'!S20),"",IF(CN20="","",CO20-CN20))</f>
        <v/>
      </c>
      <c r="CQ20" s="122" t="str">
        <f>IF(ISBLANK('ÁREA MEJORA COMPETENCIAL'!S20),"",IF(CN20="","VER RESULTADOS",CO20/CN20))</f>
        <v/>
      </c>
      <c r="CR20" s="75"/>
    </row>
    <row r="21" spans="1:96" s="59" customFormat="1" ht="18" customHeight="1" x14ac:dyDescent="0.3">
      <c r="A21" s="273" t="str">
        <f>IF(ISBLANK('ÁREA MEJORA COMPETENCIAL'!A21),"",'ÁREA MEJORA COMPETENCIAL'!A21)</f>
        <v/>
      </c>
      <c r="B21" s="129" t="str">
        <f>IF(ISBLANK('ÁREA MEJORA COMPETENCIAL'!B21),"",'ÁREA MEJORA COMPETENCIAL'!B21)</f>
        <v/>
      </c>
      <c r="C21" s="101" t="str">
        <f>IF(ISBLANK('ÁREA MEJORA COMPETENCIAL'!C21),"",'ÁREA MEJORA COMPETENCIAL'!C21)</f>
        <v/>
      </c>
      <c r="D21" s="14" t="str">
        <f>IF(ISBLANK('ÁREA MEJORA COMPETENCIAL'!D21),"",'ÁREA MEJORA COMPETENCIAL'!D21)</f>
        <v/>
      </c>
      <c r="E21" s="14" t="str">
        <f>IF(ISBLANK('ÁREA MEJORA COMPETENCIAL'!E21),"",'ÁREA MEJORA COMPETENCIAL'!E21)</f>
        <v/>
      </c>
      <c r="F21" s="14" t="str">
        <f>IF(ISBLANK('ÁREA MEJORA COMPETENCIAL'!F21),"",'ÁREA MEJORA COMPETENCIAL'!F21)</f>
        <v/>
      </c>
      <c r="G21" s="41"/>
      <c r="H21" s="170"/>
      <c r="I21" s="170"/>
      <c r="J21" s="170"/>
      <c r="K21" s="170"/>
      <c r="L21" s="170"/>
      <c r="M21" s="170"/>
      <c r="N21" s="36"/>
      <c r="O21" s="36"/>
      <c r="P21" s="36"/>
      <c r="Q21" s="197">
        <f t="shared" si="0"/>
        <v>0</v>
      </c>
      <c r="R21" s="36"/>
      <c r="S21" s="36"/>
      <c r="T21" s="31">
        <f t="shared" si="1"/>
        <v>0</v>
      </c>
      <c r="U21" s="36"/>
      <c r="V21" s="36"/>
      <c r="W21" s="31">
        <f t="shared" si="2"/>
        <v>0</v>
      </c>
      <c r="X21" s="36"/>
      <c r="Y21" s="36"/>
      <c r="Z21" s="31">
        <f t="shared" si="3"/>
        <v>0</v>
      </c>
      <c r="AA21" s="36"/>
      <c r="AB21" s="36"/>
      <c r="AC21" s="31">
        <f t="shared" si="4"/>
        <v>0</v>
      </c>
      <c r="AD21" s="36"/>
      <c r="AE21" s="197">
        <f t="shared" si="5"/>
        <v>0</v>
      </c>
      <c r="AF21" s="36"/>
      <c r="AG21" s="36"/>
      <c r="AH21" s="31">
        <f t="shared" si="6"/>
        <v>0</v>
      </c>
      <c r="AI21" s="36"/>
      <c r="AJ21" s="36"/>
      <c r="AK21" s="31">
        <f t="shared" si="7"/>
        <v>0</v>
      </c>
      <c r="AL21" s="36"/>
      <c r="AM21" s="36"/>
      <c r="AN21" s="31">
        <f t="shared" si="8"/>
        <v>0</v>
      </c>
      <c r="AO21" s="36"/>
      <c r="AP21" s="36"/>
      <c r="AQ21" s="31">
        <f t="shared" si="9"/>
        <v>0</v>
      </c>
      <c r="AR21" s="36"/>
      <c r="AS21" s="197">
        <f t="shared" si="10"/>
        <v>0</v>
      </c>
      <c r="AT21" s="225"/>
      <c r="AU21" s="225"/>
      <c r="AV21" s="31">
        <f t="shared" si="11"/>
        <v>0</v>
      </c>
      <c r="AW21" s="225"/>
      <c r="AX21" s="36"/>
      <c r="AY21" s="31">
        <f t="shared" si="12"/>
        <v>0</v>
      </c>
      <c r="AZ21" s="36"/>
      <c r="BA21" s="36"/>
      <c r="BB21" s="31">
        <f t="shared" si="13"/>
        <v>0</v>
      </c>
      <c r="BC21" s="36"/>
      <c r="BD21" s="36"/>
      <c r="BE21" s="31">
        <f t="shared" si="14"/>
        <v>0</v>
      </c>
      <c r="BF21" s="31" t="str">
        <f t="shared" si="15"/>
        <v/>
      </c>
      <c r="BG21" s="36"/>
      <c r="BH21" s="197">
        <f t="shared" si="16"/>
        <v>0</v>
      </c>
      <c r="BI21" s="113"/>
      <c r="BJ21" s="113"/>
      <c r="BK21" s="31">
        <f t="shared" si="17"/>
        <v>0</v>
      </c>
      <c r="BL21" s="113"/>
      <c r="BM21" s="113"/>
      <c r="BN21" s="31">
        <f t="shared" si="18"/>
        <v>0</v>
      </c>
      <c r="BO21" s="113"/>
      <c r="BP21" s="197">
        <f t="shared" si="19"/>
        <v>0</v>
      </c>
      <c r="BQ21" s="225"/>
      <c r="BR21" s="36"/>
      <c r="BS21" s="31">
        <f t="shared" si="20"/>
        <v>0</v>
      </c>
      <c r="BT21" s="36"/>
      <c r="BU21" s="36"/>
      <c r="BV21" s="31">
        <f t="shared" si="21"/>
        <v>0</v>
      </c>
      <c r="BW21" s="36"/>
      <c r="BX21" s="36"/>
      <c r="BY21" s="31">
        <f t="shared" si="22"/>
        <v>0</v>
      </c>
      <c r="BZ21" s="36"/>
      <c r="CA21" s="36"/>
      <c r="CB21" s="31">
        <f t="shared" si="23"/>
        <v>0</v>
      </c>
      <c r="CC21" s="36"/>
      <c r="CD21" s="36"/>
      <c r="CE21" s="31">
        <f t="shared" si="24"/>
        <v>0</v>
      </c>
      <c r="CF21" s="36"/>
      <c r="CG21" s="36"/>
      <c r="CH21" s="31">
        <f t="shared" si="25"/>
        <v>0</v>
      </c>
      <c r="CI21" s="36"/>
      <c r="CJ21" s="213">
        <f t="shared" si="26"/>
        <v>0</v>
      </c>
      <c r="CK21" s="117"/>
      <c r="CL21" s="9" t="str">
        <f>IF(ISBLANK('ÁREA MEJORA COMPETENCIAL'!S21),"",(IF(ISERROR('ÁREA MEJORA COMPETENCIAL'!S21),"",('ÁREA MEJORA COMPETENCIAL'!Y21)*3.3333333)))</f>
        <v/>
      </c>
      <c r="CM21" s="4" t="str">
        <f>IF(ISBLANK('ÁREA MEJORA COMPETENCIAL'!S21),"",(MROUND(CL21,4)))</f>
        <v/>
      </c>
      <c r="CN21" s="6" t="str">
        <f>IF('ÁREA MEJORA COMPETENCIAL'!Y21&lt;=2,"",CM21)</f>
        <v/>
      </c>
      <c r="CO21" s="214">
        <f t="shared" si="27"/>
        <v>0</v>
      </c>
      <c r="CP21" s="42" t="str">
        <f>IF(ISBLANK('ÁREA MEJORA COMPETENCIAL'!S21),"",IF(CN21="","",CO21-CN21))</f>
        <v/>
      </c>
      <c r="CQ21" s="122" t="str">
        <f>IF(ISBLANK('ÁREA MEJORA COMPETENCIAL'!S21),"",IF(CN21="","VER RESULTADOS",CO21/CN21))</f>
        <v/>
      </c>
      <c r="CR21" s="75"/>
    </row>
    <row r="22" spans="1:96" s="59" customFormat="1" ht="18" customHeight="1" x14ac:dyDescent="0.3">
      <c r="A22" s="273" t="str">
        <f>IF(ISBLANK('ÁREA MEJORA COMPETENCIAL'!A22),"",'ÁREA MEJORA COMPETENCIAL'!A22)</f>
        <v/>
      </c>
      <c r="B22" s="129" t="str">
        <f>IF(ISBLANK('ÁREA MEJORA COMPETENCIAL'!B22),"",'ÁREA MEJORA COMPETENCIAL'!B22)</f>
        <v/>
      </c>
      <c r="C22" s="101" t="str">
        <f>IF(ISBLANK('ÁREA MEJORA COMPETENCIAL'!C22),"",'ÁREA MEJORA COMPETENCIAL'!C22)</f>
        <v/>
      </c>
      <c r="D22" s="14" t="str">
        <f>IF(ISBLANK('ÁREA MEJORA COMPETENCIAL'!D22),"",'ÁREA MEJORA COMPETENCIAL'!D22)</f>
        <v/>
      </c>
      <c r="E22" s="14" t="str">
        <f>IF(ISBLANK('ÁREA MEJORA COMPETENCIAL'!E22),"",'ÁREA MEJORA COMPETENCIAL'!E22)</f>
        <v/>
      </c>
      <c r="F22" s="14" t="str">
        <f>IF(ISBLANK('ÁREA MEJORA COMPETENCIAL'!F22),"",'ÁREA MEJORA COMPETENCIAL'!F22)</f>
        <v/>
      </c>
      <c r="G22" s="41"/>
      <c r="H22" s="170"/>
      <c r="I22" s="170"/>
      <c r="J22" s="170"/>
      <c r="K22" s="170"/>
      <c r="L22" s="170"/>
      <c r="M22" s="170"/>
      <c r="N22" s="36"/>
      <c r="O22" s="36"/>
      <c r="P22" s="36"/>
      <c r="Q22" s="197">
        <f t="shared" si="0"/>
        <v>0</v>
      </c>
      <c r="R22" s="36"/>
      <c r="S22" s="36"/>
      <c r="T22" s="31">
        <f t="shared" si="1"/>
        <v>0</v>
      </c>
      <c r="U22" s="36"/>
      <c r="V22" s="36"/>
      <c r="W22" s="31">
        <f t="shared" si="2"/>
        <v>0</v>
      </c>
      <c r="X22" s="36"/>
      <c r="Y22" s="36"/>
      <c r="Z22" s="31">
        <f t="shared" si="3"/>
        <v>0</v>
      </c>
      <c r="AA22" s="36"/>
      <c r="AB22" s="36"/>
      <c r="AC22" s="31">
        <f t="shared" si="4"/>
        <v>0</v>
      </c>
      <c r="AD22" s="36"/>
      <c r="AE22" s="197">
        <f t="shared" si="5"/>
        <v>0</v>
      </c>
      <c r="AF22" s="36"/>
      <c r="AG22" s="36"/>
      <c r="AH22" s="31">
        <f t="shared" si="6"/>
        <v>0</v>
      </c>
      <c r="AI22" s="36"/>
      <c r="AJ22" s="36"/>
      <c r="AK22" s="31">
        <f t="shared" si="7"/>
        <v>0</v>
      </c>
      <c r="AL22" s="36"/>
      <c r="AM22" s="36"/>
      <c r="AN22" s="31">
        <f t="shared" si="8"/>
        <v>0</v>
      </c>
      <c r="AO22" s="36"/>
      <c r="AP22" s="36"/>
      <c r="AQ22" s="31">
        <f t="shared" si="9"/>
        <v>0</v>
      </c>
      <c r="AR22" s="36"/>
      <c r="AS22" s="197">
        <f t="shared" si="10"/>
        <v>0</v>
      </c>
      <c r="AT22" s="225"/>
      <c r="AU22" s="225"/>
      <c r="AV22" s="31">
        <f t="shared" si="11"/>
        <v>0</v>
      </c>
      <c r="AW22" s="225"/>
      <c r="AX22" s="36"/>
      <c r="AY22" s="31">
        <f t="shared" si="12"/>
        <v>0</v>
      </c>
      <c r="AZ22" s="36"/>
      <c r="BA22" s="36"/>
      <c r="BB22" s="31">
        <f t="shared" si="13"/>
        <v>0</v>
      </c>
      <c r="BC22" s="36"/>
      <c r="BD22" s="36"/>
      <c r="BE22" s="31">
        <f t="shared" si="14"/>
        <v>0</v>
      </c>
      <c r="BF22" s="31" t="str">
        <f t="shared" si="15"/>
        <v/>
      </c>
      <c r="BG22" s="36"/>
      <c r="BH22" s="197">
        <f t="shared" si="16"/>
        <v>0</v>
      </c>
      <c r="BI22" s="113"/>
      <c r="BJ22" s="113"/>
      <c r="BK22" s="31">
        <f t="shared" si="17"/>
        <v>0</v>
      </c>
      <c r="BL22" s="113"/>
      <c r="BM22" s="113"/>
      <c r="BN22" s="31">
        <f t="shared" si="18"/>
        <v>0</v>
      </c>
      <c r="BO22" s="113"/>
      <c r="BP22" s="197">
        <f t="shared" si="19"/>
        <v>0</v>
      </c>
      <c r="BQ22" s="225"/>
      <c r="BR22" s="36"/>
      <c r="BS22" s="31">
        <f t="shared" si="20"/>
        <v>0</v>
      </c>
      <c r="BT22" s="36"/>
      <c r="BU22" s="36"/>
      <c r="BV22" s="31">
        <f t="shared" si="21"/>
        <v>0</v>
      </c>
      <c r="BW22" s="36"/>
      <c r="BX22" s="36"/>
      <c r="BY22" s="31">
        <f t="shared" si="22"/>
        <v>0</v>
      </c>
      <c r="BZ22" s="36"/>
      <c r="CA22" s="36"/>
      <c r="CB22" s="31">
        <f t="shared" si="23"/>
        <v>0</v>
      </c>
      <c r="CC22" s="36"/>
      <c r="CD22" s="36"/>
      <c r="CE22" s="31">
        <f t="shared" si="24"/>
        <v>0</v>
      </c>
      <c r="CF22" s="36"/>
      <c r="CG22" s="36"/>
      <c r="CH22" s="31">
        <f t="shared" si="25"/>
        <v>0</v>
      </c>
      <c r="CI22" s="36"/>
      <c r="CJ22" s="213">
        <f t="shared" si="26"/>
        <v>0</v>
      </c>
      <c r="CK22" s="117"/>
      <c r="CL22" s="9" t="str">
        <f>IF(ISBLANK('ÁREA MEJORA COMPETENCIAL'!S22),"",(IF(ISERROR('ÁREA MEJORA COMPETENCIAL'!S22),"",('ÁREA MEJORA COMPETENCIAL'!Y22)*3.3333333)))</f>
        <v/>
      </c>
      <c r="CM22" s="4" t="str">
        <f>IF(ISBLANK('ÁREA MEJORA COMPETENCIAL'!S22),"",(MROUND(CL22,4)))</f>
        <v/>
      </c>
      <c r="CN22" s="6" t="str">
        <f>IF('ÁREA MEJORA COMPETENCIAL'!Y22&lt;=2,"",CM22)</f>
        <v/>
      </c>
      <c r="CO22" s="214">
        <f t="shared" si="27"/>
        <v>0</v>
      </c>
      <c r="CP22" s="42" t="str">
        <f>IF(ISBLANK('ÁREA MEJORA COMPETENCIAL'!S22),"",IF(CN22="","",CO22-CN22))</f>
        <v/>
      </c>
      <c r="CQ22" s="122" t="str">
        <f>IF(ISBLANK('ÁREA MEJORA COMPETENCIAL'!S22),"",IF(CN22="","VER RESULTADOS",CO22/CN22))</f>
        <v/>
      </c>
      <c r="CR22" s="75"/>
    </row>
    <row r="23" spans="1:96" s="59" customFormat="1" ht="18" customHeight="1" x14ac:dyDescent="0.3">
      <c r="A23" s="273" t="str">
        <f>IF(ISBLANK('ÁREA MEJORA COMPETENCIAL'!A23),"",'ÁREA MEJORA COMPETENCIAL'!A23)</f>
        <v/>
      </c>
      <c r="B23" s="129" t="str">
        <f>IF(ISBLANK('ÁREA MEJORA COMPETENCIAL'!B23),"",'ÁREA MEJORA COMPETENCIAL'!B23)</f>
        <v/>
      </c>
      <c r="C23" s="101" t="str">
        <f>IF(ISBLANK('ÁREA MEJORA COMPETENCIAL'!C23),"",'ÁREA MEJORA COMPETENCIAL'!C23)</f>
        <v/>
      </c>
      <c r="D23" s="14" t="str">
        <f>IF(ISBLANK('ÁREA MEJORA COMPETENCIAL'!D23),"",'ÁREA MEJORA COMPETENCIAL'!D23)</f>
        <v/>
      </c>
      <c r="E23" s="14" t="str">
        <f>IF(ISBLANK('ÁREA MEJORA COMPETENCIAL'!E23),"",'ÁREA MEJORA COMPETENCIAL'!E23)</f>
        <v/>
      </c>
      <c r="F23" s="14" t="str">
        <f>IF(ISBLANK('ÁREA MEJORA COMPETENCIAL'!F23),"",'ÁREA MEJORA COMPETENCIAL'!F23)</f>
        <v/>
      </c>
      <c r="G23" s="41"/>
      <c r="H23" s="170"/>
      <c r="I23" s="170"/>
      <c r="J23" s="170"/>
      <c r="K23" s="170"/>
      <c r="L23" s="170"/>
      <c r="M23" s="170"/>
      <c r="N23" s="36"/>
      <c r="O23" s="36"/>
      <c r="P23" s="36"/>
      <c r="Q23" s="197">
        <f t="shared" si="0"/>
        <v>0</v>
      </c>
      <c r="R23" s="36"/>
      <c r="S23" s="36"/>
      <c r="T23" s="31">
        <f t="shared" si="1"/>
        <v>0</v>
      </c>
      <c r="U23" s="36"/>
      <c r="V23" s="36"/>
      <c r="W23" s="31">
        <f t="shared" si="2"/>
        <v>0</v>
      </c>
      <c r="X23" s="36"/>
      <c r="Y23" s="36"/>
      <c r="Z23" s="31">
        <f t="shared" si="3"/>
        <v>0</v>
      </c>
      <c r="AA23" s="36"/>
      <c r="AB23" s="36"/>
      <c r="AC23" s="31">
        <f t="shared" si="4"/>
        <v>0</v>
      </c>
      <c r="AD23" s="36"/>
      <c r="AE23" s="197">
        <f t="shared" si="5"/>
        <v>0</v>
      </c>
      <c r="AF23" s="36"/>
      <c r="AG23" s="36"/>
      <c r="AH23" s="31">
        <f t="shared" si="6"/>
        <v>0</v>
      </c>
      <c r="AI23" s="36"/>
      <c r="AJ23" s="36"/>
      <c r="AK23" s="31">
        <f t="shared" si="7"/>
        <v>0</v>
      </c>
      <c r="AL23" s="36"/>
      <c r="AM23" s="36"/>
      <c r="AN23" s="31">
        <f t="shared" si="8"/>
        <v>0</v>
      </c>
      <c r="AO23" s="36"/>
      <c r="AP23" s="36"/>
      <c r="AQ23" s="31">
        <f t="shared" si="9"/>
        <v>0</v>
      </c>
      <c r="AR23" s="36"/>
      <c r="AS23" s="197">
        <f t="shared" si="10"/>
        <v>0</v>
      </c>
      <c r="AT23" s="225"/>
      <c r="AU23" s="225"/>
      <c r="AV23" s="31">
        <f t="shared" si="11"/>
        <v>0</v>
      </c>
      <c r="AW23" s="225"/>
      <c r="AX23" s="36"/>
      <c r="AY23" s="31">
        <f t="shared" si="12"/>
        <v>0</v>
      </c>
      <c r="AZ23" s="36"/>
      <c r="BA23" s="36"/>
      <c r="BB23" s="31">
        <f t="shared" si="13"/>
        <v>0</v>
      </c>
      <c r="BC23" s="36"/>
      <c r="BD23" s="36"/>
      <c r="BE23" s="31">
        <f t="shared" si="14"/>
        <v>0</v>
      </c>
      <c r="BF23" s="31" t="str">
        <f t="shared" si="15"/>
        <v/>
      </c>
      <c r="BG23" s="36"/>
      <c r="BH23" s="197">
        <f t="shared" si="16"/>
        <v>0</v>
      </c>
      <c r="BI23" s="113"/>
      <c r="BJ23" s="113"/>
      <c r="BK23" s="31">
        <f t="shared" si="17"/>
        <v>0</v>
      </c>
      <c r="BL23" s="113"/>
      <c r="BM23" s="113"/>
      <c r="BN23" s="31">
        <f t="shared" si="18"/>
        <v>0</v>
      </c>
      <c r="BO23" s="113"/>
      <c r="BP23" s="197">
        <f t="shared" si="19"/>
        <v>0</v>
      </c>
      <c r="BQ23" s="225"/>
      <c r="BR23" s="36"/>
      <c r="BS23" s="31">
        <f t="shared" si="20"/>
        <v>0</v>
      </c>
      <c r="BT23" s="36"/>
      <c r="BU23" s="36"/>
      <c r="BV23" s="31">
        <f t="shared" si="21"/>
        <v>0</v>
      </c>
      <c r="BW23" s="36"/>
      <c r="BX23" s="36"/>
      <c r="BY23" s="31">
        <f t="shared" si="22"/>
        <v>0</v>
      </c>
      <c r="BZ23" s="36"/>
      <c r="CA23" s="36"/>
      <c r="CB23" s="31">
        <f t="shared" si="23"/>
        <v>0</v>
      </c>
      <c r="CC23" s="36"/>
      <c r="CD23" s="36"/>
      <c r="CE23" s="31">
        <f t="shared" si="24"/>
        <v>0</v>
      </c>
      <c r="CF23" s="36"/>
      <c r="CG23" s="36"/>
      <c r="CH23" s="31">
        <f t="shared" si="25"/>
        <v>0</v>
      </c>
      <c r="CI23" s="36"/>
      <c r="CJ23" s="213">
        <f t="shared" si="26"/>
        <v>0</v>
      </c>
      <c r="CK23" s="117"/>
      <c r="CL23" s="9" t="str">
        <f>IF(ISBLANK('ÁREA MEJORA COMPETENCIAL'!S23),"",(IF(ISERROR('ÁREA MEJORA COMPETENCIAL'!S23),"",('ÁREA MEJORA COMPETENCIAL'!Y23)*3.3333333)))</f>
        <v/>
      </c>
      <c r="CM23" s="4" t="str">
        <f>IF(ISBLANK('ÁREA MEJORA COMPETENCIAL'!S23),"",(MROUND(CL23,4)))</f>
        <v/>
      </c>
      <c r="CN23" s="6" t="str">
        <f>IF('ÁREA MEJORA COMPETENCIAL'!Y23&lt;=2,"",CM23)</f>
        <v/>
      </c>
      <c r="CO23" s="214">
        <f t="shared" si="27"/>
        <v>0</v>
      </c>
      <c r="CP23" s="42" t="str">
        <f>IF(ISBLANK('ÁREA MEJORA COMPETENCIAL'!S23),"",IF(CN23="","",CO23-CN23))</f>
        <v/>
      </c>
      <c r="CQ23" s="122" t="str">
        <f>IF(ISBLANK('ÁREA MEJORA COMPETENCIAL'!S23),"",IF(CN23="","VER RESULTADOS",CO23/CN23))</f>
        <v/>
      </c>
      <c r="CR23" s="75"/>
    </row>
    <row r="24" spans="1:96" s="59" customFormat="1" ht="18" customHeight="1" x14ac:dyDescent="0.3">
      <c r="A24" s="273" t="str">
        <f>IF(ISBLANK('ÁREA MEJORA COMPETENCIAL'!A24),"",'ÁREA MEJORA COMPETENCIAL'!A24)</f>
        <v/>
      </c>
      <c r="B24" s="129" t="str">
        <f>IF(ISBLANK('ÁREA MEJORA COMPETENCIAL'!B24),"",'ÁREA MEJORA COMPETENCIAL'!B24)</f>
        <v/>
      </c>
      <c r="C24" s="101" t="str">
        <f>IF(ISBLANK('ÁREA MEJORA COMPETENCIAL'!C24),"",'ÁREA MEJORA COMPETENCIAL'!C24)</f>
        <v/>
      </c>
      <c r="D24" s="14" t="str">
        <f>IF(ISBLANK('ÁREA MEJORA COMPETENCIAL'!D24),"",'ÁREA MEJORA COMPETENCIAL'!D24)</f>
        <v/>
      </c>
      <c r="E24" s="14" t="str">
        <f>IF(ISBLANK('ÁREA MEJORA COMPETENCIAL'!E24),"",'ÁREA MEJORA COMPETENCIAL'!E24)</f>
        <v/>
      </c>
      <c r="F24" s="14" t="str">
        <f>IF(ISBLANK('ÁREA MEJORA COMPETENCIAL'!F24),"",'ÁREA MEJORA COMPETENCIAL'!F24)</f>
        <v/>
      </c>
      <c r="G24" s="41"/>
      <c r="H24" s="170"/>
      <c r="I24" s="170"/>
      <c r="J24" s="170"/>
      <c r="K24" s="170"/>
      <c r="L24" s="170"/>
      <c r="M24" s="170"/>
      <c r="N24" s="36"/>
      <c r="O24" s="36"/>
      <c r="P24" s="36"/>
      <c r="Q24" s="197">
        <f t="shared" si="0"/>
        <v>0</v>
      </c>
      <c r="R24" s="36"/>
      <c r="S24" s="36"/>
      <c r="T24" s="31">
        <f t="shared" si="1"/>
        <v>0</v>
      </c>
      <c r="U24" s="36"/>
      <c r="V24" s="36"/>
      <c r="W24" s="31">
        <f t="shared" si="2"/>
        <v>0</v>
      </c>
      <c r="X24" s="36"/>
      <c r="Y24" s="36"/>
      <c r="Z24" s="31">
        <f t="shared" si="3"/>
        <v>0</v>
      </c>
      <c r="AA24" s="36"/>
      <c r="AB24" s="36"/>
      <c r="AC24" s="31">
        <f t="shared" si="4"/>
        <v>0</v>
      </c>
      <c r="AD24" s="36"/>
      <c r="AE24" s="197">
        <f t="shared" si="5"/>
        <v>0</v>
      </c>
      <c r="AF24" s="36"/>
      <c r="AG24" s="36"/>
      <c r="AH24" s="31">
        <f t="shared" si="6"/>
        <v>0</v>
      </c>
      <c r="AI24" s="36"/>
      <c r="AJ24" s="36"/>
      <c r="AK24" s="31">
        <f t="shared" si="7"/>
        <v>0</v>
      </c>
      <c r="AL24" s="36"/>
      <c r="AM24" s="36"/>
      <c r="AN24" s="31">
        <f t="shared" si="8"/>
        <v>0</v>
      </c>
      <c r="AO24" s="36"/>
      <c r="AP24" s="36"/>
      <c r="AQ24" s="31">
        <f t="shared" si="9"/>
        <v>0</v>
      </c>
      <c r="AR24" s="36"/>
      <c r="AS24" s="197">
        <f t="shared" si="10"/>
        <v>0</v>
      </c>
      <c r="AT24" s="225"/>
      <c r="AU24" s="225"/>
      <c r="AV24" s="31">
        <f t="shared" si="11"/>
        <v>0</v>
      </c>
      <c r="AW24" s="225"/>
      <c r="AX24" s="36"/>
      <c r="AY24" s="31">
        <f t="shared" si="12"/>
        <v>0</v>
      </c>
      <c r="AZ24" s="36"/>
      <c r="BA24" s="36"/>
      <c r="BB24" s="31">
        <f t="shared" si="13"/>
        <v>0</v>
      </c>
      <c r="BC24" s="36"/>
      <c r="BD24" s="36"/>
      <c r="BE24" s="31">
        <f t="shared" si="14"/>
        <v>0</v>
      </c>
      <c r="BF24" s="31" t="str">
        <f t="shared" si="15"/>
        <v/>
      </c>
      <c r="BG24" s="36"/>
      <c r="BH24" s="197">
        <f t="shared" si="16"/>
        <v>0</v>
      </c>
      <c r="BI24" s="113"/>
      <c r="BJ24" s="113"/>
      <c r="BK24" s="31">
        <f t="shared" si="17"/>
        <v>0</v>
      </c>
      <c r="BL24" s="113"/>
      <c r="BM24" s="113"/>
      <c r="BN24" s="31">
        <f t="shared" si="18"/>
        <v>0</v>
      </c>
      <c r="BO24" s="113"/>
      <c r="BP24" s="197">
        <f t="shared" si="19"/>
        <v>0</v>
      </c>
      <c r="BQ24" s="225"/>
      <c r="BR24" s="36"/>
      <c r="BS24" s="31">
        <f t="shared" si="20"/>
        <v>0</v>
      </c>
      <c r="BT24" s="36"/>
      <c r="BU24" s="36"/>
      <c r="BV24" s="31">
        <f t="shared" si="21"/>
        <v>0</v>
      </c>
      <c r="BW24" s="36"/>
      <c r="BX24" s="36"/>
      <c r="BY24" s="31">
        <f t="shared" si="22"/>
        <v>0</v>
      </c>
      <c r="BZ24" s="36"/>
      <c r="CA24" s="36"/>
      <c r="CB24" s="31">
        <f t="shared" si="23"/>
        <v>0</v>
      </c>
      <c r="CC24" s="36"/>
      <c r="CD24" s="36"/>
      <c r="CE24" s="31">
        <f t="shared" si="24"/>
        <v>0</v>
      </c>
      <c r="CF24" s="36"/>
      <c r="CG24" s="36"/>
      <c r="CH24" s="31">
        <f t="shared" si="25"/>
        <v>0</v>
      </c>
      <c r="CI24" s="36"/>
      <c r="CJ24" s="213">
        <f t="shared" si="26"/>
        <v>0</v>
      </c>
      <c r="CK24" s="117"/>
      <c r="CL24" s="9" t="str">
        <f>IF(ISBLANK('ÁREA MEJORA COMPETENCIAL'!S24),"",(IF(ISERROR('ÁREA MEJORA COMPETENCIAL'!S24),"",('ÁREA MEJORA COMPETENCIAL'!Y24)*3.3333333)))</f>
        <v/>
      </c>
      <c r="CM24" s="4" t="str">
        <f>IF(ISBLANK('ÁREA MEJORA COMPETENCIAL'!S24),"",(MROUND(CL24,4)))</f>
        <v/>
      </c>
      <c r="CN24" s="6" t="str">
        <f>IF('ÁREA MEJORA COMPETENCIAL'!Y24&lt;=2,"",CM24)</f>
        <v/>
      </c>
      <c r="CO24" s="214">
        <f t="shared" si="27"/>
        <v>0</v>
      </c>
      <c r="CP24" s="42" t="str">
        <f>IF(ISBLANK('ÁREA MEJORA COMPETENCIAL'!S24),"",IF(CN24="","",CO24-CN24))</f>
        <v/>
      </c>
      <c r="CQ24" s="122" t="str">
        <f>IF(ISBLANK('ÁREA MEJORA COMPETENCIAL'!S24),"",IF(CN24="","VER RESULTADOS",CO24/CN24))</f>
        <v/>
      </c>
      <c r="CR24" s="75"/>
    </row>
    <row r="25" spans="1:96" s="59" customFormat="1" ht="18" customHeight="1" x14ac:dyDescent="0.3">
      <c r="A25" s="273" t="str">
        <f>IF(ISBLANK('ÁREA MEJORA COMPETENCIAL'!A25),"",'ÁREA MEJORA COMPETENCIAL'!A25)</f>
        <v/>
      </c>
      <c r="B25" s="129" t="str">
        <f>IF(ISBLANK('ÁREA MEJORA COMPETENCIAL'!B25),"",'ÁREA MEJORA COMPETENCIAL'!B25)</f>
        <v/>
      </c>
      <c r="C25" s="101" t="str">
        <f>IF(ISBLANK('ÁREA MEJORA COMPETENCIAL'!C25),"",'ÁREA MEJORA COMPETENCIAL'!C25)</f>
        <v/>
      </c>
      <c r="D25" s="14" t="str">
        <f>IF(ISBLANK('ÁREA MEJORA COMPETENCIAL'!D25),"",'ÁREA MEJORA COMPETENCIAL'!D25)</f>
        <v/>
      </c>
      <c r="E25" s="14" t="str">
        <f>IF(ISBLANK('ÁREA MEJORA COMPETENCIAL'!E25),"",'ÁREA MEJORA COMPETENCIAL'!E25)</f>
        <v/>
      </c>
      <c r="F25" s="14" t="str">
        <f>IF(ISBLANK('ÁREA MEJORA COMPETENCIAL'!F25),"",'ÁREA MEJORA COMPETENCIAL'!F25)</f>
        <v/>
      </c>
      <c r="G25" s="41"/>
      <c r="H25" s="170"/>
      <c r="I25" s="170"/>
      <c r="J25" s="170"/>
      <c r="K25" s="170"/>
      <c r="L25" s="170"/>
      <c r="M25" s="170"/>
      <c r="N25" s="36"/>
      <c r="O25" s="36"/>
      <c r="P25" s="36"/>
      <c r="Q25" s="197">
        <f t="shared" si="0"/>
        <v>0</v>
      </c>
      <c r="R25" s="36"/>
      <c r="S25" s="36"/>
      <c r="T25" s="31">
        <f t="shared" si="1"/>
        <v>0</v>
      </c>
      <c r="U25" s="36"/>
      <c r="V25" s="36"/>
      <c r="W25" s="31">
        <f t="shared" si="2"/>
        <v>0</v>
      </c>
      <c r="X25" s="36"/>
      <c r="Y25" s="36"/>
      <c r="Z25" s="31">
        <f t="shared" si="3"/>
        <v>0</v>
      </c>
      <c r="AA25" s="36"/>
      <c r="AB25" s="36"/>
      <c r="AC25" s="31">
        <f t="shared" si="4"/>
        <v>0</v>
      </c>
      <c r="AD25" s="36"/>
      <c r="AE25" s="197">
        <f t="shared" si="5"/>
        <v>0</v>
      </c>
      <c r="AF25" s="36"/>
      <c r="AG25" s="36"/>
      <c r="AH25" s="31">
        <f t="shared" si="6"/>
        <v>0</v>
      </c>
      <c r="AI25" s="36"/>
      <c r="AJ25" s="36"/>
      <c r="AK25" s="31">
        <f t="shared" si="7"/>
        <v>0</v>
      </c>
      <c r="AL25" s="36"/>
      <c r="AM25" s="36"/>
      <c r="AN25" s="31">
        <f t="shared" si="8"/>
        <v>0</v>
      </c>
      <c r="AO25" s="36"/>
      <c r="AP25" s="36"/>
      <c r="AQ25" s="31">
        <f t="shared" si="9"/>
        <v>0</v>
      </c>
      <c r="AR25" s="36"/>
      <c r="AS25" s="197">
        <f t="shared" si="10"/>
        <v>0</v>
      </c>
      <c r="AT25" s="225"/>
      <c r="AU25" s="225"/>
      <c r="AV25" s="31">
        <f t="shared" si="11"/>
        <v>0</v>
      </c>
      <c r="AW25" s="225"/>
      <c r="AX25" s="36"/>
      <c r="AY25" s="31">
        <f t="shared" si="12"/>
        <v>0</v>
      </c>
      <c r="AZ25" s="36"/>
      <c r="BA25" s="36"/>
      <c r="BB25" s="31">
        <f t="shared" si="13"/>
        <v>0</v>
      </c>
      <c r="BC25" s="36"/>
      <c r="BD25" s="36"/>
      <c r="BE25" s="31">
        <f t="shared" si="14"/>
        <v>0</v>
      </c>
      <c r="BF25" s="31" t="str">
        <f t="shared" si="15"/>
        <v/>
      </c>
      <c r="BG25" s="36"/>
      <c r="BH25" s="197">
        <f t="shared" si="16"/>
        <v>0</v>
      </c>
      <c r="BI25" s="113"/>
      <c r="BJ25" s="113"/>
      <c r="BK25" s="31">
        <f t="shared" si="17"/>
        <v>0</v>
      </c>
      <c r="BL25" s="113"/>
      <c r="BM25" s="113"/>
      <c r="BN25" s="31">
        <f t="shared" si="18"/>
        <v>0</v>
      </c>
      <c r="BO25" s="113"/>
      <c r="BP25" s="197">
        <f t="shared" si="19"/>
        <v>0</v>
      </c>
      <c r="BQ25" s="225"/>
      <c r="BR25" s="36"/>
      <c r="BS25" s="31">
        <f t="shared" si="20"/>
        <v>0</v>
      </c>
      <c r="BT25" s="36"/>
      <c r="BU25" s="36"/>
      <c r="BV25" s="31">
        <f t="shared" si="21"/>
        <v>0</v>
      </c>
      <c r="BW25" s="36"/>
      <c r="BX25" s="36"/>
      <c r="BY25" s="31">
        <f t="shared" si="22"/>
        <v>0</v>
      </c>
      <c r="BZ25" s="36"/>
      <c r="CA25" s="36"/>
      <c r="CB25" s="31">
        <f t="shared" si="23"/>
        <v>0</v>
      </c>
      <c r="CC25" s="36"/>
      <c r="CD25" s="36"/>
      <c r="CE25" s="31">
        <f t="shared" si="24"/>
        <v>0</v>
      </c>
      <c r="CF25" s="36"/>
      <c r="CG25" s="36"/>
      <c r="CH25" s="31">
        <f t="shared" si="25"/>
        <v>0</v>
      </c>
      <c r="CI25" s="36"/>
      <c r="CJ25" s="213">
        <f t="shared" si="26"/>
        <v>0</v>
      </c>
      <c r="CK25" s="117"/>
      <c r="CL25" s="9" t="str">
        <f>IF(ISBLANK('ÁREA MEJORA COMPETENCIAL'!S25),"",(IF(ISERROR('ÁREA MEJORA COMPETENCIAL'!S25),"",('ÁREA MEJORA COMPETENCIAL'!Y25)*3.3333333)))</f>
        <v/>
      </c>
      <c r="CM25" s="4" t="str">
        <f>IF(ISBLANK('ÁREA MEJORA COMPETENCIAL'!S25),"",(MROUND(CL25,4)))</f>
        <v/>
      </c>
      <c r="CN25" s="6" t="str">
        <f>IF('ÁREA MEJORA COMPETENCIAL'!Y25&lt;=2,"",CM25)</f>
        <v/>
      </c>
      <c r="CO25" s="214">
        <f t="shared" si="27"/>
        <v>0</v>
      </c>
      <c r="CP25" s="42" t="str">
        <f>IF(ISBLANK('ÁREA MEJORA COMPETENCIAL'!S25),"",IF(CN25="","",CO25-CN25))</f>
        <v/>
      </c>
      <c r="CQ25" s="122" t="str">
        <f>IF(ISBLANK('ÁREA MEJORA COMPETENCIAL'!S25),"",IF(CN25="","VER RESULTADOS",CO25/CN25))</f>
        <v/>
      </c>
      <c r="CR25" s="75"/>
    </row>
    <row r="26" spans="1:96" s="59" customFormat="1" ht="18" customHeight="1" x14ac:dyDescent="0.3">
      <c r="A26" s="273" t="str">
        <f>IF(ISBLANK('ÁREA MEJORA COMPETENCIAL'!A26),"",'ÁREA MEJORA COMPETENCIAL'!A26)</f>
        <v/>
      </c>
      <c r="B26" s="129" t="str">
        <f>IF(ISBLANK('ÁREA MEJORA COMPETENCIAL'!B26),"",'ÁREA MEJORA COMPETENCIAL'!B26)</f>
        <v/>
      </c>
      <c r="C26" s="101" t="str">
        <f>IF(ISBLANK('ÁREA MEJORA COMPETENCIAL'!C26),"",'ÁREA MEJORA COMPETENCIAL'!C26)</f>
        <v/>
      </c>
      <c r="D26" s="14" t="str">
        <f>IF(ISBLANK('ÁREA MEJORA COMPETENCIAL'!D26),"",'ÁREA MEJORA COMPETENCIAL'!D26)</f>
        <v/>
      </c>
      <c r="E26" s="14" t="str">
        <f>IF(ISBLANK('ÁREA MEJORA COMPETENCIAL'!E26),"",'ÁREA MEJORA COMPETENCIAL'!E26)</f>
        <v/>
      </c>
      <c r="F26" s="14" t="str">
        <f>IF(ISBLANK('ÁREA MEJORA COMPETENCIAL'!F26),"",'ÁREA MEJORA COMPETENCIAL'!F26)</f>
        <v/>
      </c>
      <c r="G26" s="41"/>
      <c r="H26" s="170"/>
      <c r="I26" s="170"/>
      <c r="J26" s="170"/>
      <c r="K26" s="170"/>
      <c r="L26" s="170"/>
      <c r="M26" s="170"/>
      <c r="N26" s="36"/>
      <c r="O26" s="36"/>
      <c r="P26" s="36"/>
      <c r="Q26" s="197">
        <f t="shared" si="0"/>
        <v>0</v>
      </c>
      <c r="R26" s="36"/>
      <c r="S26" s="36"/>
      <c r="T26" s="31">
        <f t="shared" si="1"/>
        <v>0</v>
      </c>
      <c r="U26" s="36"/>
      <c r="V26" s="36"/>
      <c r="W26" s="31">
        <f t="shared" si="2"/>
        <v>0</v>
      </c>
      <c r="X26" s="36"/>
      <c r="Y26" s="36"/>
      <c r="Z26" s="31">
        <f t="shared" si="3"/>
        <v>0</v>
      </c>
      <c r="AA26" s="36"/>
      <c r="AB26" s="36"/>
      <c r="AC26" s="31">
        <f t="shared" si="4"/>
        <v>0</v>
      </c>
      <c r="AD26" s="36"/>
      <c r="AE26" s="197">
        <f t="shared" si="5"/>
        <v>0</v>
      </c>
      <c r="AF26" s="36"/>
      <c r="AG26" s="36"/>
      <c r="AH26" s="31">
        <f t="shared" si="6"/>
        <v>0</v>
      </c>
      <c r="AI26" s="36"/>
      <c r="AJ26" s="36"/>
      <c r="AK26" s="31">
        <f t="shared" si="7"/>
        <v>0</v>
      </c>
      <c r="AL26" s="36"/>
      <c r="AM26" s="36"/>
      <c r="AN26" s="31">
        <f t="shared" si="8"/>
        <v>0</v>
      </c>
      <c r="AO26" s="36"/>
      <c r="AP26" s="36"/>
      <c r="AQ26" s="31">
        <f t="shared" si="9"/>
        <v>0</v>
      </c>
      <c r="AR26" s="36"/>
      <c r="AS26" s="197">
        <f t="shared" si="10"/>
        <v>0</v>
      </c>
      <c r="AT26" s="225"/>
      <c r="AU26" s="225"/>
      <c r="AV26" s="31">
        <f t="shared" si="11"/>
        <v>0</v>
      </c>
      <c r="AW26" s="225"/>
      <c r="AX26" s="36"/>
      <c r="AY26" s="31">
        <f t="shared" si="12"/>
        <v>0</v>
      </c>
      <c r="AZ26" s="36"/>
      <c r="BA26" s="36"/>
      <c r="BB26" s="31">
        <f t="shared" si="13"/>
        <v>0</v>
      </c>
      <c r="BC26" s="36"/>
      <c r="BD26" s="36"/>
      <c r="BE26" s="31">
        <f t="shared" si="14"/>
        <v>0</v>
      </c>
      <c r="BF26" s="31" t="str">
        <f t="shared" si="15"/>
        <v/>
      </c>
      <c r="BG26" s="36"/>
      <c r="BH26" s="197">
        <f t="shared" si="16"/>
        <v>0</v>
      </c>
      <c r="BI26" s="113"/>
      <c r="BJ26" s="113"/>
      <c r="BK26" s="31">
        <f t="shared" si="17"/>
        <v>0</v>
      </c>
      <c r="BL26" s="113"/>
      <c r="BM26" s="113"/>
      <c r="BN26" s="31">
        <f t="shared" si="18"/>
        <v>0</v>
      </c>
      <c r="BO26" s="113"/>
      <c r="BP26" s="197">
        <f t="shared" si="19"/>
        <v>0</v>
      </c>
      <c r="BQ26" s="225"/>
      <c r="BR26" s="36"/>
      <c r="BS26" s="31">
        <f t="shared" si="20"/>
        <v>0</v>
      </c>
      <c r="BT26" s="36"/>
      <c r="BU26" s="36"/>
      <c r="BV26" s="31">
        <f t="shared" si="21"/>
        <v>0</v>
      </c>
      <c r="BW26" s="36"/>
      <c r="BX26" s="36"/>
      <c r="BY26" s="31">
        <f t="shared" si="22"/>
        <v>0</v>
      </c>
      <c r="BZ26" s="36"/>
      <c r="CA26" s="36"/>
      <c r="CB26" s="31">
        <f t="shared" si="23"/>
        <v>0</v>
      </c>
      <c r="CC26" s="36"/>
      <c r="CD26" s="36"/>
      <c r="CE26" s="31">
        <f t="shared" si="24"/>
        <v>0</v>
      </c>
      <c r="CF26" s="36"/>
      <c r="CG26" s="36"/>
      <c r="CH26" s="31">
        <f t="shared" si="25"/>
        <v>0</v>
      </c>
      <c r="CI26" s="36"/>
      <c r="CJ26" s="213">
        <f t="shared" si="26"/>
        <v>0</v>
      </c>
      <c r="CK26" s="117"/>
      <c r="CL26" s="9" t="str">
        <f>IF(ISBLANK('ÁREA MEJORA COMPETENCIAL'!S26),"",(IF(ISERROR('ÁREA MEJORA COMPETENCIAL'!S26),"",('ÁREA MEJORA COMPETENCIAL'!Y26)*3.3333333)))</f>
        <v/>
      </c>
      <c r="CM26" s="4" t="str">
        <f>IF(ISBLANK('ÁREA MEJORA COMPETENCIAL'!S26),"",(MROUND(CL26,4)))</f>
        <v/>
      </c>
      <c r="CN26" s="6" t="str">
        <f>IF('ÁREA MEJORA COMPETENCIAL'!Y26&lt;=2,"",CM26)</f>
        <v/>
      </c>
      <c r="CO26" s="214">
        <f t="shared" si="27"/>
        <v>0</v>
      </c>
      <c r="CP26" s="42" t="str">
        <f>IF(ISBLANK('ÁREA MEJORA COMPETENCIAL'!S26),"",IF(CN26="","",CO26-CN26))</f>
        <v/>
      </c>
      <c r="CQ26" s="122" t="str">
        <f>IF(ISBLANK('ÁREA MEJORA COMPETENCIAL'!S26),"",IF(CN26="","VER RESULTADOS",CO26/CN26))</f>
        <v/>
      </c>
      <c r="CR26" s="75"/>
    </row>
    <row r="27" spans="1:96" s="59" customFormat="1" ht="18" customHeight="1" x14ac:dyDescent="0.3">
      <c r="A27" s="273" t="str">
        <f>IF(ISBLANK('ÁREA MEJORA COMPETENCIAL'!A27),"",'ÁREA MEJORA COMPETENCIAL'!A27)</f>
        <v/>
      </c>
      <c r="B27" s="129" t="str">
        <f>IF(ISBLANK('ÁREA MEJORA COMPETENCIAL'!B27),"",'ÁREA MEJORA COMPETENCIAL'!B27)</f>
        <v/>
      </c>
      <c r="C27" s="101" t="str">
        <f>IF(ISBLANK('ÁREA MEJORA COMPETENCIAL'!C27),"",'ÁREA MEJORA COMPETENCIAL'!C27)</f>
        <v/>
      </c>
      <c r="D27" s="14" t="str">
        <f>IF(ISBLANK('ÁREA MEJORA COMPETENCIAL'!D27),"",'ÁREA MEJORA COMPETENCIAL'!D27)</f>
        <v/>
      </c>
      <c r="E27" s="14" t="str">
        <f>IF(ISBLANK('ÁREA MEJORA COMPETENCIAL'!E27),"",'ÁREA MEJORA COMPETENCIAL'!E27)</f>
        <v/>
      </c>
      <c r="F27" s="14" t="str">
        <f>IF(ISBLANK('ÁREA MEJORA COMPETENCIAL'!F27),"",'ÁREA MEJORA COMPETENCIAL'!F27)</f>
        <v/>
      </c>
      <c r="G27" s="41"/>
      <c r="H27" s="170"/>
      <c r="I27" s="170"/>
      <c r="J27" s="170"/>
      <c r="K27" s="170"/>
      <c r="L27" s="170"/>
      <c r="M27" s="170"/>
      <c r="N27" s="36"/>
      <c r="O27" s="36"/>
      <c r="P27" s="36"/>
      <c r="Q27" s="197">
        <f t="shared" si="0"/>
        <v>0</v>
      </c>
      <c r="R27" s="36"/>
      <c r="S27" s="36"/>
      <c r="T27" s="31">
        <f t="shared" si="1"/>
        <v>0</v>
      </c>
      <c r="U27" s="36"/>
      <c r="V27" s="36"/>
      <c r="W27" s="31">
        <f t="shared" si="2"/>
        <v>0</v>
      </c>
      <c r="X27" s="36"/>
      <c r="Y27" s="36"/>
      <c r="Z27" s="31">
        <f t="shared" si="3"/>
        <v>0</v>
      </c>
      <c r="AA27" s="36"/>
      <c r="AB27" s="36"/>
      <c r="AC27" s="31">
        <f t="shared" si="4"/>
        <v>0</v>
      </c>
      <c r="AD27" s="36"/>
      <c r="AE27" s="197">
        <f t="shared" si="5"/>
        <v>0</v>
      </c>
      <c r="AF27" s="36"/>
      <c r="AG27" s="36"/>
      <c r="AH27" s="31">
        <f t="shared" si="6"/>
        <v>0</v>
      </c>
      <c r="AI27" s="36"/>
      <c r="AJ27" s="36"/>
      <c r="AK27" s="31">
        <f t="shared" si="7"/>
        <v>0</v>
      </c>
      <c r="AL27" s="36"/>
      <c r="AM27" s="36"/>
      <c r="AN27" s="31">
        <f t="shared" si="8"/>
        <v>0</v>
      </c>
      <c r="AO27" s="36"/>
      <c r="AP27" s="36"/>
      <c r="AQ27" s="31">
        <f t="shared" si="9"/>
        <v>0</v>
      </c>
      <c r="AR27" s="36"/>
      <c r="AS27" s="197">
        <f t="shared" si="10"/>
        <v>0</v>
      </c>
      <c r="AT27" s="225"/>
      <c r="AU27" s="225"/>
      <c r="AV27" s="31">
        <f t="shared" si="11"/>
        <v>0</v>
      </c>
      <c r="AW27" s="225"/>
      <c r="AX27" s="36"/>
      <c r="AY27" s="31">
        <f t="shared" si="12"/>
        <v>0</v>
      </c>
      <c r="AZ27" s="36"/>
      <c r="BA27" s="36"/>
      <c r="BB27" s="31">
        <f t="shared" si="13"/>
        <v>0</v>
      </c>
      <c r="BC27" s="36"/>
      <c r="BD27" s="36"/>
      <c r="BE27" s="31">
        <f t="shared" si="14"/>
        <v>0</v>
      </c>
      <c r="BF27" s="31" t="str">
        <f t="shared" si="15"/>
        <v/>
      </c>
      <c r="BG27" s="36"/>
      <c r="BH27" s="197">
        <f t="shared" si="16"/>
        <v>0</v>
      </c>
      <c r="BI27" s="113"/>
      <c r="BJ27" s="113"/>
      <c r="BK27" s="31">
        <f t="shared" si="17"/>
        <v>0</v>
      </c>
      <c r="BL27" s="113"/>
      <c r="BM27" s="113"/>
      <c r="BN27" s="31">
        <f t="shared" si="18"/>
        <v>0</v>
      </c>
      <c r="BO27" s="113"/>
      <c r="BP27" s="197">
        <f t="shared" si="19"/>
        <v>0</v>
      </c>
      <c r="BQ27" s="225"/>
      <c r="BR27" s="36"/>
      <c r="BS27" s="31">
        <f t="shared" si="20"/>
        <v>0</v>
      </c>
      <c r="BT27" s="36"/>
      <c r="BU27" s="36"/>
      <c r="BV27" s="31">
        <f t="shared" si="21"/>
        <v>0</v>
      </c>
      <c r="BW27" s="36"/>
      <c r="BX27" s="36"/>
      <c r="BY27" s="31">
        <f t="shared" si="22"/>
        <v>0</v>
      </c>
      <c r="BZ27" s="36"/>
      <c r="CA27" s="36"/>
      <c r="CB27" s="31">
        <f t="shared" si="23"/>
        <v>0</v>
      </c>
      <c r="CC27" s="36"/>
      <c r="CD27" s="36"/>
      <c r="CE27" s="31">
        <f t="shared" si="24"/>
        <v>0</v>
      </c>
      <c r="CF27" s="36"/>
      <c r="CG27" s="36"/>
      <c r="CH27" s="31">
        <f t="shared" si="25"/>
        <v>0</v>
      </c>
      <c r="CI27" s="36"/>
      <c r="CJ27" s="213">
        <f t="shared" si="26"/>
        <v>0</v>
      </c>
      <c r="CK27" s="117"/>
      <c r="CL27" s="9" t="str">
        <f>IF(ISBLANK('ÁREA MEJORA COMPETENCIAL'!S27),"",(IF(ISERROR('ÁREA MEJORA COMPETENCIAL'!S27),"",('ÁREA MEJORA COMPETENCIAL'!Y27)*3.3333333)))</f>
        <v/>
      </c>
      <c r="CM27" s="4" t="str">
        <f>IF(ISBLANK('ÁREA MEJORA COMPETENCIAL'!S27),"",(MROUND(CL27,4)))</f>
        <v/>
      </c>
      <c r="CN27" s="6" t="str">
        <f>IF('ÁREA MEJORA COMPETENCIAL'!Y27&lt;=2,"",CM27)</f>
        <v/>
      </c>
      <c r="CO27" s="214">
        <f t="shared" si="27"/>
        <v>0</v>
      </c>
      <c r="CP27" s="42" t="str">
        <f>IF(ISBLANK('ÁREA MEJORA COMPETENCIAL'!S27),"",IF(CN27="","",CO27-CN27))</f>
        <v/>
      </c>
      <c r="CQ27" s="122" t="str">
        <f>IF(ISBLANK('ÁREA MEJORA COMPETENCIAL'!S27),"",IF(CN27="","VER RESULTADOS",CO27/CN27))</f>
        <v/>
      </c>
      <c r="CR27" s="75"/>
    </row>
    <row r="28" spans="1:96" s="59" customFormat="1" ht="18" customHeight="1" x14ac:dyDescent="0.3">
      <c r="A28" s="273" t="str">
        <f>IF(ISBLANK('ÁREA MEJORA COMPETENCIAL'!A28),"",'ÁREA MEJORA COMPETENCIAL'!A28)</f>
        <v/>
      </c>
      <c r="B28" s="129" t="str">
        <f>IF(ISBLANK('ÁREA MEJORA COMPETENCIAL'!B28),"",'ÁREA MEJORA COMPETENCIAL'!B28)</f>
        <v/>
      </c>
      <c r="C28" s="101" t="str">
        <f>IF(ISBLANK('ÁREA MEJORA COMPETENCIAL'!C28),"",'ÁREA MEJORA COMPETENCIAL'!C28)</f>
        <v/>
      </c>
      <c r="D28" s="14" t="str">
        <f>IF(ISBLANK('ÁREA MEJORA COMPETENCIAL'!D28),"",'ÁREA MEJORA COMPETENCIAL'!D28)</f>
        <v/>
      </c>
      <c r="E28" s="14" t="str">
        <f>IF(ISBLANK('ÁREA MEJORA COMPETENCIAL'!E28),"",'ÁREA MEJORA COMPETENCIAL'!E28)</f>
        <v/>
      </c>
      <c r="F28" s="14" t="str">
        <f>IF(ISBLANK('ÁREA MEJORA COMPETENCIAL'!F28),"",'ÁREA MEJORA COMPETENCIAL'!F28)</f>
        <v/>
      </c>
      <c r="G28" s="41"/>
      <c r="H28" s="170"/>
      <c r="I28" s="170"/>
      <c r="J28" s="170"/>
      <c r="K28" s="170"/>
      <c r="L28" s="170"/>
      <c r="M28" s="170"/>
      <c r="N28" s="36"/>
      <c r="O28" s="36"/>
      <c r="P28" s="36"/>
      <c r="Q28" s="197">
        <f t="shared" si="0"/>
        <v>0</v>
      </c>
      <c r="R28" s="36"/>
      <c r="S28" s="36"/>
      <c r="T28" s="31">
        <f t="shared" si="1"/>
        <v>0</v>
      </c>
      <c r="U28" s="36"/>
      <c r="V28" s="36"/>
      <c r="W28" s="31">
        <f t="shared" si="2"/>
        <v>0</v>
      </c>
      <c r="X28" s="36"/>
      <c r="Y28" s="36"/>
      <c r="Z28" s="31">
        <f t="shared" si="3"/>
        <v>0</v>
      </c>
      <c r="AA28" s="36"/>
      <c r="AB28" s="36"/>
      <c r="AC28" s="31">
        <f t="shared" si="4"/>
        <v>0</v>
      </c>
      <c r="AD28" s="36"/>
      <c r="AE28" s="197">
        <f t="shared" si="5"/>
        <v>0</v>
      </c>
      <c r="AF28" s="36"/>
      <c r="AG28" s="36"/>
      <c r="AH28" s="31">
        <f t="shared" si="6"/>
        <v>0</v>
      </c>
      <c r="AI28" s="36"/>
      <c r="AJ28" s="36"/>
      <c r="AK28" s="31">
        <f t="shared" si="7"/>
        <v>0</v>
      </c>
      <c r="AL28" s="36"/>
      <c r="AM28" s="36"/>
      <c r="AN28" s="31">
        <f t="shared" si="8"/>
        <v>0</v>
      </c>
      <c r="AO28" s="36"/>
      <c r="AP28" s="36"/>
      <c r="AQ28" s="31">
        <f t="shared" si="9"/>
        <v>0</v>
      </c>
      <c r="AR28" s="36"/>
      <c r="AS28" s="197">
        <f t="shared" si="10"/>
        <v>0</v>
      </c>
      <c r="AT28" s="225"/>
      <c r="AU28" s="225"/>
      <c r="AV28" s="31">
        <f t="shared" si="11"/>
        <v>0</v>
      </c>
      <c r="AW28" s="225"/>
      <c r="AX28" s="36"/>
      <c r="AY28" s="31">
        <f t="shared" si="12"/>
        <v>0</v>
      </c>
      <c r="AZ28" s="36"/>
      <c r="BA28" s="36"/>
      <c r="BB28" s="31">
        <f t="shared" si="13"/>
        <v>0</v>
      </c>
      <c r="BC28" s="36"/>
      <c r="BD28" s="36"/>
      <c r="BE28" s="31">
        <f t="shared" si="14"/>
        <v>0</v>
      </c>
      <c r="BF28" s="31" t="str">
        <f t="shared" si="15"/>
        <v/>
      </c>
      <c r="BG28" s="36"/>
      <c r="BH28" s="197">
        <f t="shared" si="16"/>
        <v>0</v>
      </c>
      <c r="BI28" s="113"/>
      <c r="BJ28" s="113"/>
      <c r="BK28" s="31">
        <f t="shared" si="17"/>
        <v>0</v>
      </c>
      <c r="BL28" s="113"/>
      <c r="BM28" s="113"/>
      <c r="BN28" s="31">
        <f t="shared" si="18"/>
        <v>0</v>
      </c>
      <c r="BO28" s="113"/>
      <c r="BP28" s="197">
        <f t="shared" si="19"/>
        <v>0</v>
      </c>
      <c r="BQ28" s="225"/>
      <c r="BR28" s="36"/>
      <c r="BS28" s="31">
        <f t="shared" si="20"/>
        <v>0</v>
      </c>
      <c r="BT28" s="36"/>
      <c r="BU28" s="36"/>
      <c r="BV28" s="31">
        <f t="shared" si="21"/>
        <v>0</v>
      </c>
      <c r="BW28" s="36"/>
      <c r="BX28" s="36"/>
      <c r="BY28" s="31">
        <f t="shared" si="22"/>
        <v>0</v>
      </c>
      <c r="BZ28" s="36"/>
      <c r="CA28" s="36"/>
      <c r="CB28" s="31">
        <f t="shared" si="23"/>
        <v>0</v>
      </c>
      <c r="CC28" s="36"/>
      <c r="CD28" s="36"/>
      <c r="CE28" s="31">
        <f t="shared" si="24"/>
        <v>0</v>
      </c>
      <c r="CF28" s="36"/>
      <c r="CG28" s="36"/>
      <c r="CH28" s="31">
        <f t="shared" si="25"/>
        <v>0</v>
      </c>
      <c r="CI28" s="36"/>
      <c r="CJ28" s="213">
        <f t="shared" si="26"/>
        <v>0</v>
      </c>
      <c r="CK28" s="117"/>
      <c r="CL28" s="9" t="str">
        <f>IF(ISBLANK('ÁREA MEJORA COMPETENCIAL'!S28),"",(IF(ISERROR('ÁREA MEJORA COMPETENCIAL'!S28),"",('ÁREA MEJORA COMPETENCIAL'!Y28)*3.3333333)))</f>
        <v/>
      </c>
      <c r="CM28" s="4" t="str">
        <f>IF(ISBLANK('ÁREA MEJORA COMPETENCIAL'!S28),"",(MROUND(CL28,4)))</f>
        <v/>
      </c>
      <c r="CN28" s="6" t="str">
        <f>IF('ÁREA MEJORA COMPETENCIAL'!Y28&lt;=2,"",CM28)</f>
        <v/>
      </c>
      <c r="CO28" s="214">
        <f t="shared" si="27"/>
        <v>0</v>
      </c>
      <c r="CP28" s="42" t="str">
        <f>IF(ISBLANK('ÁREA MEJORA COMPETENCIAL'!S28),"",IF(CN28="","",CO28-CN28))</f>
        <v/>
      </c>
      <c r="CQ28" s="122" t="str">
        <f>IF(ISBLANK('ÁREA MEJORA COMPETENCIAL'!S28),"",IF(CN28="","VER RESULTADOS",CO28/CN28))</f>
        <v/>
      </c>
      <c r="CR28" s="75"/>
    </row>
    <row r="29" spans="1:96" s="59" customFormat="1" ht="18" customHeight="1" x14ac:dyDescent="0.3">
      <c r="A29" s="273" t="str">
        <f>IF(ISBLANK('ÁREA MEJORA COMPETENCIAL'!A29),"",'ÁREA MEJORA COMPETENCIAL'!A29)</f>
        <v/>
      </c>
      <c r="B29" s="129" t="str">
        <f>IF(ISBLANK('ÁREA MEJORA COMPETENCIAL'!B29),"",'ÁREA MEJORA COMPETENCIAL'!B29)</f>
        <v/>
      </c>
      <c r="C29" s="101" t="str">
        <f>IF(ISBLANK('ÁREA MEJORA COMPETENCIAL'!C29),"",'ÁREA MEJORA COMPETENCIAL'!C29)</f>
        <v/>
      </c>
      <c r="D29" s="14" t="str">
        <f>IF(ISBLANK('ÁREA MEJORA COMPETENCIAL'!D29),"",'ÁREA MEJORA COMPETENCIAL'!D29)</f>
        <v/>
      </c>
      <c r="E29" s="14" t="str">
        <f>IF(ISBLANK('ÁREA MEJORA COMPETENCIAL'!E29),"",'ÁREA MEJORA COMPETENCIAL'!E29)</f>
        <v/>
      </c>
      <c r="F29" s="14" t="str">
        <f>IF(ISBLANK('ÁREA MEJORA COMPETENCIAL'!F29),"",'ÁREA MEJORA COMPETENCIAL'!F29)</f>
        <v/>
      </c>
      <c r="G29" s="41"/>
      <c r="H29" s="170"/>
      <c r="I29" s="170"/>
      <c r="J29" s="170"/>
      <c r="K29" s="170"/>
      <c r="L29" s="170"/>
      <c r="M29" s="170"/>
      <c r="N29" s="36"/>
      <c r="O29" s="36"/>
      <c r="P29" s="36"/>
      <c r="Q29" s="197">
        <f t="shared" si="0"/>
        <v>0</v>
      </c>
      <c r="R29" s="36"/>
      <c r="S29" s="36"/>
      <c r="T29" s="31">
        <f t="shared" si="1"/>
        <v>0</v>
      </c>
      <c r="U29" s="36"/>
      <c r="V29" s="36"/>
      <c r="W29" s="31">
        <f t="shared" si="2"/>
        <v>0</v>
      </c>
      <c r="X29" s="36"/>
      <c r="Y29" s="36"/>
      <c r="Z29" s="31">
        <f t="shared" si="3"/>
        <v>0</v>
      </c>
      <c r="AA29" s="36"/>
      <c r="AB29" s="36"/>
      <c r="AC29" s="31">
        <f t="shared" si="4"/>
        <v>0</v>
      </c>
      <c r="AD29" s="36"/>
      <c r="AE29" s="197">
        <f t="shared" si="5"/>
        <v>0</v>
      </c>
      <c r="AF29" s="36"/>
      <c r="AG29" s="36"/>
      <c r="AH29" s="31">
        <f t="shared" si="6"/>
        <v>0</v>
      </c>
      <c r="AI29" s="36"/>
      <c r="AJ29" s="36"/>
      <c r="AK29" s="31">
        <f t="shared" si="7"/>
        <v>0</v>
      </c>
      <c r="AL29" s="36"/>
      <c r="AM29" s="36"/>
      <c r="AN29" s="31">
        <f t="shared" si="8"/>
        <v>0</v>
      </c>
      <c r="AO29" s="36"/>
      <c r="AP29" s="36"/>
      <c r="AQ29" s="31">
        <f t="shared" si="9"/>
        <v>0</v>
      </c>
      <c r="AR29" s="36"/>
      <c r="AS29" s="197">
        <f t="shared" si="10"/>
        <v>0</v>
      </c>
      <c r="AT29" s="225"/>
      <c r="AU29" s="225"/>
      <c r="AV29" s="31">
        <f t="shared" si="11"/>
        <v>0</v>
      </c>
      <c r="AW29" s="225"/>
      <c r="AX29" s="36"/>
      <c r="AY29" s="31">
        <f t="shared" si="12"/>
        <v>0</v>
      </c>
      <c r="AZ29" s="36"/>
      <c r="BA29" s="36"/>
      <c r="BB29" s="31">
        <f t="shared" si="13"/>
        <v>0</v>
      </c>
      <c r="BC29" s="36"/>
      <c r="BD29" s="36"/>
      <c r="BE29" s="31">
        <f t="shared" si="14"/>
        <v>0</v>
      </c>
      <c r="BF29" s="31" t="str">
        <f t="shared" si="15"/>
        <v/>
      </c>
      <c r="BG29" s="36"/>
      <c r="BH29" s="197">
        <f t="shared" si="16"/>
        <v>0</v>
      </c>
      <c r="BI29" s="113"/>
      <c r="BJ29" s="113"/>
      <c r="BK29" s="31">
        <f t="shared" si="17"/>
        <v>0</v>
      </c>
      <c r="BL29" s="113"/>
      <c r="BM29" s="113"/>
      <c r="BN29" s="31">
        <f t="shared" si="18"/>
        <v>0</v>
      </c>
      <c r="BO29" s="113"/>
      <c r="BP29" s="197">
        <f t="shared" si="19"/>
        <v>0</v>
      </c>
      <c r="BQ29" s="225"/>
      <c r="BR29" s="36"/>
      <c r="BS29" s="31">
        <f t="shared" si="20"/>
        <v>0</v>
      </c>
      <c r="BT29" s="36"/>
      <c r="BU29" s="36"/>
      <c r="BV29" s="31">
        <f t="shared" si="21"/>
        <v>0</v>
      </c>
      <c r="BW29" s="36"/>
      <c r="BX29" s="36"/>
      <c r="BY29" s="31">
        <f t="shared" si="22"/>
        <v>0</v>
      </c>
      <c r="BZ29" s="36"/>
      <c r="CA29" s="36"/>
      <c r="CB29" s="31">
        <f t="shared" si="23"/>
        <v>0</v>
      </c>
      <c r="CC29" s="36"/>
      <c r="CD29" s="36"/>
      <c r="CE29" s="31">
        <f t="shared" si="24"/>
        <v>0</v>
      </c>
      <c r="CF29" s="36"/>
      <c r="CG29" s="36"/>
      <c r="CH29" s="31">
        <f t="shared" si="25"/>
        <v>0</v>
      </c>
      <c r="CI29" s="36"/>
      <c r="CJ29" s="213">
        <f t="shared" si="26"/>
        <v>0</v>
      </c>
      <c r="CK29" s="117"/>
      <c r="CL29" s="9" t="str">
        <f>IF(ISBLANK('ÁREA MEJORA COMPETENCIAL'!S29),"",(IF(ISERROR('ÁREA MEJORA COMPETENCIAL'!S29),"",('ÁREA MEJORA COMPETENCIAL'!Y29)*3.3333333)))</f>
        <v/>
      </c>
      <c r="CM29" s="4" t="str">
        <f>IF(ISBLANK('ÁREA MEJORA COMPETENCIAL'!S29),"",(MROUND(CL29,4)))</f>
        <v/>
      </c>
      <c r="CN29" s="6" t="str">
        <f>IF('ÁREA MEJORA COMPETENCIAL'!Y29&lt;=2,"",CM29)</f>
        <v/>
      </c>
      <c r="CO29" s="214">
        <f t="shared" si="27"/>
        <v>0</v>
      </c>
      <c r="CP29" s="42" t="str">
        <f>IF(ISBLANK('ÁREA MEJORA COMPETENCIAL'!S29),"",IF(CN29="","",CO29-CN29))</f>
        <v/>
      </c>
      <c r="CQ29" s="122" t="str">
        <f>IF(ISBLANK('ÁREA MEJORA COMPETENCIAL'!S29),"",IF(CN29="","VER RESULTADOS",CO29/CN29))</f>
        <v/>
      </c>
      <c r="CR29" s="75"/>
    </row>
    <row r="30" spans="1:96" s="59" customFormat="1" ht="18" customHeight="1" x14ac:dyDescent="0.3">
      <c r="A30" s="273" t="str">
        <f>IF(ISBLANK('ÁREA MEJORA COMPETENCIAL'!A30),"",'ÁREA MEJORA COMPETENCIAL'!A30)</f>
        <v/>
      </c>
      <c r="B30" s="129" t="str">
        <f>IF(ISBLANK('ÁREA MEJORA COMPETENCIAL'!B30),"",'ÁREA MEJORA COMPETENCIAL'!B30)</f>
        <v/>
      </c>
      <c r="C30" s="101" t="str">
        <f>IF(ISBLANK('ÁREA MEJORA COMPETENCIAL'!C30),"",'ÁREA MEJORA COMPETENCIAL'!C30)</f>
        <v/>
      </c>
      <c r="D30" s="14" t="str">
        <f>IF(ISBLANK('ÁREA MEJORA COMPETENCIAL'!D30),"",'ÁREA MEJORA COMPETENCIAL'!D30)</f>
        <v/>
      </c>
      <c r="E30" s="14" t="str">
        <f>IF(ISBLANK('ÁREA MEJORA COMPETENCIAL'!E30),"",'ÁREA MEJORA COMPETENCIAL'!E30)</f>
        <v/>
      </c>
      <c r="F30" s="14" t="str">
        <f>IF(ISBLANK('ÁREA MEJORA COMPETENCIAL'!F30),"",'ÁREA MEJORA COMPETENCIAL'!F30)</f>
        <v/>
      </c>
      <c r="G30" s="41"/>
      <c r="H30" s="170"/>
      <c r="I30" s="170"/>
      <c r="J30" s="170"/>
      <c r="K30" s="170"/>
      <c r="L30" s="170"/>
      <c r="M30" s="170"/>
      <c r="N30" s="36"/>
      <c r="O30" s="36"/>
      <c r="P30" s="36"/>
      <c r="Q30" s="197">
        <f t="shared" si="0"/>
        <v>0</v>
      </c>
      <c r="R30" s="36"/>
      <c r="S30" s="36"/>
      <c r="T30" s="31">
        <f t="shared" si="1"/>
        <v>0</v>
      </c>
      <c r="U30" s="36"/>
      <c r="V30" s="36"/>
      <c r="W30" s="31">
        <f t="shared" si="2"/>
        <v>0</v>
      </c>
      <c r="X30" s="36"/>
      <c r="Y30" s="36"/>
      <c r="Z30" s="31">
        <f t="shared" si="3"/>
        <v>0</v>
      </c>
      <c r="AA30" s="36"/>
      <c r="AB30" s="36"/>
      <c r="AC30" s="31">
        <f t="shared" si="4"/>
        <v>0</v>
      </c>
      <c r="AD30" s="36"/>
      <c r="AE30" s="197">
        <f t="shared" si="5"/>
        <v>0</v>
      </c>
      <c r="AF30" s="36"/>
      <c r="AG30" s="36"/>
      <c r="AH30" s="31">
        <f t="shared" si="6"/>
        <v>0</v>
      </c>
      <c r="AI30" s="36"/>
      <c r="AJ30" s="36"/>
      <c r="AK30" s="31">
        <f t="shared" si="7"/>
        <v>0</v>
      </c>
      <c r="AL30" s="36"/>
      <c r="AM30" s="36"/>
      <c r="AN30" s="31">
        <f t="shared" si="8"/>
        <v>0</v>
      </c>
      <c r="AO30" s="36"/>
      <c r="AP30" s="36"/>
      <c r="AQ30" s="31">
        <f t="shared" si="9"/>
        <v>0</v>
      </c>
      <c r="AR30" s="36"/>
      <c r="AS30" s="197">
        <f t="shared" si="10"/>
        <v>0</v>
      </c>
      <c r="AT30" s="225"/>
      <c r="AU30" s="225"/>
      <c r="AV30" s="31">
        <f t="shared" si="11"/>
        <v>0</v>
      </c>
      <c r="AW30" s="225"/>
      <c r="AX30" s="36"/>
      <c r="AY30" s="31">
        <f t="shared" si="12"/>
        <v>0</v>
      </c>
      <c r="AZ30" s="36"/>
      <c r="BA30" s="36"/>
      <c r="BB30" s="31">
        <f t="shared" si="13"/>
        <v>0</v>
      </c>
      <c r="BC30" s="36"/>
      <c r="BD30" s="36"/>
      <c r="BE30" s="31">
        <f t="shared" si="14"/>
        <v>0</v>
      </c>
      <c r="BF30" s="31" t="str">
        <f t="shared" si="15"/>
        <v/>
      </c>
      <c r="BG30" s="36"/>
      <c r="BH30" s="197">
        <f t="shared" si="16"/>
        <v>0</v>
      </c>
      <c r="BI30" s="113"/>
      <c r="BJ30" s="113"/>
      <c r="BK30" s="31">
        <f t="shared" si="17"/>
        <v>0</v>
      </c>
      <c r="BL30" s="113"/>
      <c r="BM30" s="113"/>
      <c r="BN30" s="31">
        <f t="shared" si="18"/>
        <v>0</v>
      </c>
      <c r="BO30" s="113"/>
      <c r="BP30" s="197">
        <f t="shared" si="19"/>
        <v>0</v>
      </c>
      <c r="BQ30" s="225"/>
      <c r="BR30" s="36"/>
      <c r="BS30" s="31">
        <f t="shared" si="20"/>
        <v>0</v>
      </c>
      <c r="BT30" s="36"/>
      <c r="BU30" s="36"/>
      <c r="BV30" s="31">
        <f t="shared" si="21"/>
        <v>0</v>
      </c>
      <c r="BW30" s="36"/>
      <c r="BX30" s="36"/>
      <c r="BY30" s="31">
        <f t="shared" si="22"/>
        <v>0</v>
      </c>
      <c r="BZ30" s="36"/>
      <c r="CA30" s="36"/>
      <c r="CB30" s="31">
        <f t="shared" si="23"/>
        <v>0</v>
      </c>
      <c r="CC30" s="36"/>
      <c r="CD30" s="36"/>
      <c r="CE30" s="31">
        <f t="shared" si="24"/>
        <v>0</v>
      </c>
      <c r="CF30" s="36"/>
      <c r="CG30" s="36"/>
      <c r="CH30" s="31">
        <f t="shared" si="25"/>
        <v>0</v>
      </c>
      <c r="CI30" s="36"/>
      <c r="CJ30" s="213">
        <f t="shared" si="26"/>
        <v>0</v>
      </c>
      <c r="CK30" s="117"/>
      <c r="CL30" s="9" t="str">
        <f>IF(ISBLANK('ÁREA MEJORA COMPETENCIAL'!S30),"",(IF(ISERROR('ÁREA MEJORA COMPETENCIAL'!S30),"",('ÁREA MEJORA COMPETENCIAL'!Y30)*3.3333333)))</f>
        <v/>
      </c>
      <c r="CM30" s="4" t="str">
        <f>IF(ISBLANK('ÁREA MEJORA COMPETENCIAL'!S30),"",(MROUND(CL30,4)))</f>
        <v/>
      </c>
      <c r="CN30" s="6" t="str">
        <f>IF('ÁREA MEJORA COMPETENCIAL'!Y30&lt;=2,"",CM30)</f>
        <v/>
      </c>
      <c r="CO30" s="214">
        <f t="shared" si="27"/>
        <v>0</v>
      </c>
      <c r="CP30" s="42" t="str">
        <f>IF(ISBLANK('ÁREA MEJORA COMPETENCIAL'!S30),"",IF(CN30="","",CO30-CN30))</f>
        <v/>
      </c>
      <c r="CQ30" s="122" t="str">
        <f>IF(ISBLANK('ÁREA MEJORA COMPETENCIAL'!S30),"",IF(CN30="","VER RESULTADOS",CO30/CN30))</f>
        <v/>
      </c>
      <c r="CR30" s="75"/>
    </row>
    <row r="31" spans="1:96" s="59" customFormat="1" ht="18" customHeight="1" x14ac:dyDescent="0.3">
      <c r="A31" s="273" t="str">
        <f>IF(ISBLANK('ÁREA MEJORA COMPETENCIAL'!A31),"",'ÁREA MEJORA COMPETENCIAL'!A31)</f>
        <v/>
      </c>
      <c r="B31" s="129" t="str">
        <f>IF(ISBLANK('ÁREA MEJORA COMPETENCIAL'!B31),"",'ÁREA MEJORA COMPETENCIAL'!B31)</f>
        <v/>
      </c>
      <c r="C31" s="101" t="str">
        <f>IF(ISBLANK('ÁREA MEJORA COMPETENCIAL'!C31),"",'ÁREA MEJORA COMPETENCIAL'!C31)</f>
        <v/>
      </c>
      <c r="D31" s="14" t="str">
        <f>IF(ISBLANK('ÁREA MEJORA COMPETENCIAL'!D31),"",'ÁREA MEJORA COMPETENCIAL'!D31)</f>
        <v/>
      </c>
      <c r="E31" s="14" t="str">
        <f>IF(ISBLANK('ÁREA MEJORA COMPETENCIAL'!E31),"",'ÁREA MEJORA COMPETENCIAL'!E31)</f>
        <v/>
      </c>
      <c r="F31" s="14" t="str">
        <f>IF(ISBLANK('ÁREA MEJORA COMPETENCIAL'!F31),"",'ÁREA MEJORA COMPETENCIAL'!F31)</f>
        <v/>
      </c>
      <c r="G31" s="41"/>
      <c r="H31" s="170"/>
      <c r="I31" s="170"/>
      <c r="J31" s="170"/>
      <c r="K31" s="170"/>
      <c r="L31" s="170"/>
      <c r="M31" s="170"/>
      <c r="N31" s="36"/>
      <c r="O31" s="36"/>
      <c r="P31" s="36"/>
      <c r="Q31" s="197">
        <f t="shared" si="0"/>
        <v>0</v>
      </c>
      <c r="R31" s="36"/>
      <c r="S31" s="36"/>
      <c r="T31" s="31">
        <f t="shared" si="1"/>
        <v>0</v>
      </c>
      <c r="U31" s="36"/>
      <c r="V31" s="36"/>
      <c r="W31" s="31">
        <f t="shared" si="2"/>
        <v>0</v>
      </c>
      <c r="X31" s="36"/>
      <c r="Y31" s="36"/>
      <c r="Z31" s="31">
        <f t="shared" si="3"/>
        <v>0</v>
      </c>
      <c r="AA31" s="36"/>
      <c r="AB31" s="36"/>
      <c r="AC31" s="31">
        <f t="shared" si="4"/>
        <v>0</v>
      </c>
      <c r="AD31" s="36"/>
      <c r="AE31" s="197">
        <f t="shared" si="5"/>
        <v>0</v>
      </c>
      <c r="AF31" s="36"/>
      <c r="AG31" s="36"/>
      <c r="AH31" s="31">
        <f t="shared" si="6"/>
        <v>0</v>
      </c>
      <c r="AI31" s="36"/>
      <c r="AJ31" s="36"/>
      <c r="AK31" s="31">
        <f t="shared" si="7"/>
        <v>0</v>
      </c>
      <c r="AL31" s="36"/>
      <c r="AM31" s="36"/>
      <c r="AN31" s="31">
        <f t="shared" si="8"/>
        <v>0</v>
      </c>
      <c r="AO31" s="36"/>
      <c r="AP31" s="36"/>
      <c r="AQ31" s="31">
        <f t="shared" si="9"/>
        <v>0</v>
      </c>
      <c r="AR31" s="36"/>
      <c r="AS31" s="197">
        <f t="shared" si="10"/>
        <v>0</v>
      </c>
      <c r="AT31" s="225"/>
      <c r="AU31" s="225"/>
      <c r="AV31" s="31">
        <f t="shared" si="11"/>
        <v>0</v>
      </c>
      <c r="AW31" s="225"/>
      <c r="AX31" s="36"/>
      <c r="AY31" s="31">
        <f t="shared" si="12"/>
        <v>0</v>
      </c>
      <c r="AZ31" s="36"/>
      <c r="BA31" s="36"/>
      <c r="BB31" s="31">
        <f t="shared" si="13"/>
        <v>0</v>
      </c>
      <c r="BC31" s="36"/>
      <c r="BD31" s="36"/>
      <c r="BE31" s="31">
        <f t="shared" si="14"/>
        <v>0</v>
      </c>
      <c r="BF31" s="31" t="str">
        <f t="shared" si="15"/>
        <v/>
      </c>
      <c r="BG31" s="36"/>
      <c r="BH31" s="197">
        <f t="shared" si="16"/>
        <v>0</v>
      </c>
      <c r="BI31" s="113"/>
      <c r="BJ31" s="113"/>
      <c r="BK31" s="31">
        <f t="shared" si="17"/>
        <v>0</v>
      </c>
      <c r="BL31" s="113"/>
      <c r="BM31" s="113"/>
      <c r="BN31" s="31">
        <f t="shared" si="18"/>
        <v>0</v>
      </c>
      <c r="BO31" s="113"/>
      <c r="BP31" s="197">
        <f t="shared" si="19"/>
        <v>0</v>
      </c>
      <c r="BQ31" s="225"/>
      <c r="BR31" s="36"/>
      <c r="BS31" s="31">
        <f t="shared" si="20"/>
        <v>0</v>
      </c>
      <c r="BT31" s="36"/>
      <c r="BU31" s="36"/>
      <c r="BV31" s="31">
        <f t="shared" si="21"/>
        <v>0</v>
      </c>
      <c r="BW31" s="36"/>
      <c r="BX31" s="36"/>
      <c r="BY31" s="31">
        <f t="shared" si="22"/>
        <v>0</v>
      </c>
      <c r="BZ31" s="36"/>
      <c r="CA31" s="36"/>
      <c r="CB31" s="31">
        <f t="shared" si="23"/>
        <v>0</v>
      </c>
      <c r="CC31" s="36"/>
      <c r="CD31" s="36"/>
      <c r="CE31" s="31">
        <f t="shared" si="24"/>
        <v>0</v>
      </c>
      <c r="CF31" s="36"/>
      <c r="CG31" s="36"/>
      <c r="CH31" s="31">
        <f t="shared" si="25"/>
        <v>0</v>
      </c>
      <c r="CI31" s="36"/>
      <c r="CJ31" s="213">
        <f t="shared" si="26"/>
        <v>0</v>
      </c>
      <c r="CK31" s="117"/>
      <c r="CL31" s="9" t="str">
        <f>IF(ISBLANK('ÁREA MEJORA COMPETENCIAL'!S31),"",(IF(ISERROR('ÁREA MEJORA COMPETENCIAL'!S31),"",('ÁREA MEJORA COMPETENCIAL'!Y31)*3.3333333)))</f>
        <v/>
      </c>
      <c r="CM31" s="4" t="str">
        <f>IF(ISBLANK('ÁREA MEJORA COMPETENCIAL'!S31),"",(MROUND(CL31,4)))</f>
        <v/>
      </c>
      <c r="CN31" s="6" t="str">
        <f>IF('ÁREA MEJORA COMPETENCIAL'!Y31&lt;=2,"",CM31)</f>
        <v/>
      </c>
      <c r="CO31" s="214">
        <f t="shared" si="27"/>
        <v>0</v>
      </c>
      <c r="CP31" s="42" t="str">
        <f>IF(ISBLANK('ÁREA MEJORA COMPETENCIAL'!S31),"",IF(CN31="","",CO31-CN31))</f>
        <v/>
      </c>
      <c r="CQ31" s="122" t="str">
        <f>IF(ISBLANK('ÁREA MEJORA COMPETENCIAL'!S31),"",IF(CN31="","VER RESULTADOS",CO31/CN31))</f>
        <v/>
      </c>
      <c r="CR31" s="75"/>
    </row>
    <row r="32" spans="1:96" s="59" customFormat="1" ht="18" customHeight="1" x14ac:dyDescent="0.3">
      <c r="A32" s="273" t="str">
        <f>IF(ISBLANK('ÁREA MEJORA COMPETENCIAL'!A32),"",'ÁREA MEJORA COMPETENCIAL'!A32)</f>
        <v/>
      </c>
      <c r="B32" s="129" t="str">
        <f>IF(ISBLANK('ÁREA MEJORA COMPETENCIAL'!B32),"",'ÁREA MEJORA COMPETENCIAL'!B32)</f>
        <v/>
      </c>
      <c r="C32" s="101" t="str">
        <f>IF(ISBLANK('ÁREA MEJORA COMPETENCIAL'!C32),"",'ÁREA MEJORA COMPETENCIAL'!C32)</f>
        <v/>
      </c>
      <c r="D32" s="14" t="str">
        <f>IF(ISBLANK('ÁREA MEJORA COMPETENCIAL'!D32),"",'ÁREA MEJORA COMPETENCIAL'!D32)</f>
        <v/>
      </c>
      <c r="E32" s="14" t="str">
        <f>IF(ISBLANK('ÁREA MEJORA COMPETENCIAL'!E32),"",'ÁREA MEJORA COMPETENCIAL'!E32)</f>
        <v/>
      </c>
      <c r="F32" s="14" t="str">
        <f>IF(ISBLANK('ÁREA MEJORA COMPETENCIAL'!F32),"",'ÁREA MEJORA COMPETENCIAL'!F32)</f>
        <v/>
      </c>
      <c r="G32" s="41"/>
      <c r="H32" s="170"/>
      <c r="I32" s="170"/>
      <c r="J32" s="170"/>
      <c r="K32" s="170"/>
      <c r="L32" s="170"/>
      <c r="M32" s="170"/>
      <c r="N32" s="36"/>
      <c r="O32" s="36"/>
      <c r="P32" s="36"/>
      <c r="Q32" s="197">
        <f t="shared" si="0"/>
        <v>0</v>
      </c>
      <c r="R32" s="36"/>
      <c r="S32" s="36"/>
      <c r="T32" s="31">
        <f t="shared" si="1"/>
        <v>0</v>
      </c>
      <c r="U32" s="36"/>
      <c r="V32" s="36"/>
      <c r="W32" s="31">
        <f t="shared" si="2"/>
        <v>0</v>
      </c>
      <c r="X32" s="36"/>
      <c r="Y32" s="36"/>
      <c r="Z32" s="31">
        <f t="shared" si="3"/>
        <v>0</v>
      </c>
      <c r="AA32" s="36"/>
      <c r="AB32" s="36"/>
      <c r="AC32" s="31">
        <f t="shared" si="4"/>
        <v>0</v>
      </c>
      <c r="AD32" s="36"/>
      <c r="AE32" s="197">
        <f t="shared" si="5"/>
        <v>0</v>
      </c>
      <c r="AF32" s="36"/>
      <c r="AG32" s="36"/>
      <c r="AH32" s="31">
        <f t="shared" si="6"/>
        <v>0</v>
      </c>
      <c r="AI32" s="36"/>
      <c r="AJ32" s="36"/>
      <c r="AK32" s="31">
        <f t="shared" si="7"/>
        <v>0</v>
      </c>
      <c r="AL32" s="36"/>
      <c r="AM32" s="36"/>
      <c r="AN32" s="31">
        <f t="shared" si="8"/>
        <v>0</v>
      </c>
      <c r="AO32" s="36"/>
      <c r="AP32" s="36"/>
      <c r="AQ32" s="31">
        <f t="shared" si="9"/>
        <v>0</v>
      </c>
      <c r="AR32" s="36"/>
      <c r="AS32" s="197">
        <f t="shared" si="10"/>
        <v>0</v>
      </c>
      <c r="AT32" s="225"/>
      <c r="AU32" s="225"/>
      <c r="AV32" s="31">
        <f t="shared" si="11"/>
        <v>0</v>
      </c>
      <c r="AW32" s="225"/>
      <c r="AX32" s="36"/>
      <c r="AY32" s="31">
        <f t="shared" si="12"/>
        <v>0</v>
      </c>
      <c r="AZ32" s="36"/>
      <c r="BA32" s="36"/>
      <c r="BB32" s="31">
        <f t="shared" si="13"/>
        <v>0</v>
      </c>
      <c r="BC32" s="36"/>
      <c r="BD32" s="36"/>
      <c r="BE32" s="31">
        <f t="shared" si="14"/>
        <v>0</v>
      </c>
      <c r="BF32" s="31" t="str">
        <f t="shared" si="15"/>
        <v/>
      </c>
      <c r="BG32" s="36"/>
      <c r="BH32" s="197">
        <f t="shared" si="16"/>
        <v>0</v>
      </c>
      <c r="BI32" s="113"/>
      <c r="BJ32" s="113"/>
      <c r="BK32" s="31">
        <f t="shared" si="17"/>
        <v>0</v>
      </c>
      <c r="BL32" s="113"/>
      <c r="BM32" s="113"/>
      <c r="BN32" s="31">
        <f t="shared" si="18"/>
        <v>0</v>
      </c>
      <c r="BO32" s="113"/>
      <c r="BP32" s="197">
        <f t="shared" si="19"/>
        <v>0</v>
      </c>
      <c r="BQ32" s="225"/>
      <c r="BR32" s="36"/>
      <c r="BS32" s="31">
        <f t="shared" si="20"/>
        <v>0</v>
      </c>
      <c r="BT32" s="36"/>
      <c r="BU32" s="36"/>
      <c r="BV32" s="31">
        <f t="shared" si="21"/>
        <v>0</v>
      </c>
      <c r="BW32" s="36"/>
      <c r="BX32" s="36"/>
      <c r="BY32" s="31">
        <f t="shared" si="22"/>
        <v>0</v>
      </c>
      <c r="BZ32" s="36"/>
      <c r="CA32" s="36"/>
      <c r="CB32" s="31">
        <f t="shared" si="23"/>
        <v>0</v>
      </c>
      <c r="CC32" s="36"/>
      <c r="CD32" s="36"/>
      <c r="CE32" s="31">
        <f t="shared" si="24"/>
        <v>0</v>
      </c>
      <c r="CF32" s="36"/>
      <c r="CG32" s="36"/>
      <c r="CH32" s="31">
        <f t="shared" si="25"/>
        <v>0</v>
      </c>
      <c r="CI32" s="36"/>
      <c r="CJ32" s="213">
        <f t="shared" si="26"/>
        <v>0</v>
      </c>
      <c r="CK32" s="117"/>
      <c r="CL32" s="9" t="str">
        <f>IF(ISBLANK('ÁREA MEJORA COMPETENCIAL'!S32),"",(IF(ISERROR('ÁREA MEJORA COMPETENCIAL'!S32),"",('ÁREA MEJORA COMPETENCIAL'!Y32)*3.3333333)))</f>
        <v/>
      </c>
      <c r="CM32" s="4" t="str">
        <f>IF(ISBLANK('ÁREA MEJORA COMPETENCIAL'!S32),"",(MROUND(CL32,4)))</f>
        <v/>
      </c>
      <c r="CN32" s="6" t="str">
        <f>IF('ÁREA MEJORA COMPETENCIAL'!Y32&lt;=2,"",CM32)</f>
        <v/>
      </c>
      <c r="CO32" s="214">
        <f t="shared" si="27"/>
        <v>0</v>
      </c>
      <c r="CP32" s="42" t="str">
        <f>IF(ISBLANK('ÁREA MEJORA COMPETENCIAL'!S32),"",IF(CN32="","",CO32-CN32))</f>
        <v/>
      </c>
      <c r="CQ32" s="122" t="str">
        <f>IF(ISBLANK('ÁREA MEJORA COMPETENCIAL'!S32),"",IF(CN32="","VER RESULTADOS",CO32/CN32))</f>
        <v/>
      </c>
      <c r="CR32" s="75"/>
    </row>
    <row r="33" spans="1:96" s="59" customFormat="1" ht="18" customHeight="1" x14ac:dyDescent="0.3">
      <c r="A33" s="273" t="str">
        <f>IF(ISBLANK('ÁREA MEJORA COMPETENCIAL'!A33),"",'ÁREA MEJORA COMPETENCIAL'!A33)</f>
        <v/>
      </c>
      <c r="B33" s="129" t="str">
        <f>IF(ISBLANK('ÁREA MEJORA COMPETENCIAL'!B33),"",'ÁREA MEJORA COMPETENCIAL'!B33)</f>
        <v/>
      </c>
      <c r="C33" s="101" t="str">
        <f>IF(ISBLANK('ÁREA MEJORA COMPETENCIAL'!C33),"",'ÁREA MEJORA COMPETENCIAL'!C33)</f>
        <v/>
      </c>
      <c r="D33" s="14" t="str">
        <f>IF(ISBLANK('ÁREA MEJORA COMPETENCIAL'!D33),"",'ÁREA MEJORA COMPETENCIAL'!D33)</f>
        <v/>
      </c>
      <c r="E33" s="14" t="str">
        <f>IF(ISBLANK('ÁREA MEJORA COMPETENCIAL'!E33),"",'ÁREA MEJORA COMPETENCIAL'!E33)</f>
        <v/>
      </c>
      <c r="F33" s="14" t="str">
        <f>IF(ISBLANK('ÁREA MEJORA COMPETENCIAL'!F33),"",'ÁREA MEJORA COMPETENCIAL'!F33)</f>
        <v/>
      </c>
      <c r="G33" s="41"/>
      <c r="H33" s="170"/>
      <c r="I33" s="170"/>
      <c r="J33" s="170"/>
      <c r="K33" s="170"/>
      <c r="L33" s="170"/>
      <c r="M33" s="170"/>
      <c r="N33" s="36"/>
      <c r="O33" s="36"/>
      <c r="P33" s="36"/>
      <c r="Q33" s="197">
        <f t="shared" si="0"/>
        <v>0</v>
      </c>
      <c r="R33" s="36"/>
      <c r="S33" s="36"/>
      <c r="T33" s="31">
        <f t="shared" si="1"/>
        <v>0</v>
      </c>
      <c r="U33" s="36"/>
      <c r="V33" s="36"/>
      <c r="W33" s="31">
        <f t="shared" si="2"/>
        <v>0</v>
      </c>
      <c r="X33" s="36"/>
      <c r="Y33" s="36"/>
      <c r="Z33" s="31">
        <f t="shared" si="3"/>
        <v>0</v>
      </c>
      <c r="AA33" s="36"/>
      <c r="AB33" s="36"/>
      <c r="AC33" s="31">
        <f t="shared" si="4"/>
        <v>0</v>
      </c>
      <c r="AD33" s="36"/>
      <c r="AE33" s="197">
        <f t="shared" si="5"/>
        <v>0</v>
      </c>
      <c r="AF33" s="36"/>
      <c r="AG33" s="36"/>
      <c r="AH33" s="31">
        <f t="shared" si="6"/>
        <v>0</v>
      </c>
      <c r="AI33" s="36"/>
      <c r="AJ33" s="36"/>
      <c r="AK33" s="31">
        <f t="shared" si="7"/>
        <v>0</v>
      </c>
      <c r="AL33" s="36"/>
      <c r="AM33" s="36"/>
      <c r="AN33" s="31">
        <f t="shared" si="8"/>
        <v>0</v>
      </c>
      <c r="AO33" s="36"/>
      <c r="AP33" s="36"/>
      <c r="AQ33" s="31">
        <f t="shared" si="9"/>
        <v>0</v>
      </c>
      <c r="AR33" s="36"/>
      <c r="AS33" s="197">
        <f t="shared" si="10"/>
        <v>0</v>
      </c>
      <c r="AT33" s="225"/>
      <c r="AU33" s="225"/>
      <c r="AV33" s="31">
        <f t="shared" si="11"/>
        <v>0</v>
      </c>
      <c r="AW33" s="225"/>
      <c r="AX33" s="36"/>
      <c r="AY33" s="31">
        <f t="shared" si="12"/>
        <v>0</v>
      </c>
      <c r="AZ33" s="36"/>
      <c r="BA33" s="36"/>
      <c r="BB33" s="31">
        <f t="shared" si="13"/>
        <v>0</v>
      </c>
      <c r="BC33" s="36"/>
      <c r="BD33" s="36"/>
      <c r="BE33" s="31">
        <f t="shared" si="14"/>
        <v>0</v>
      </c>
      <c r="BF33" s="31" t="str">
        <f t="shared" si="15"/>
        <v/>
      </c>
      <c r="BG33" s="36"/>
      <c r="BH33" s="197">
        <f t="shared" si="16"/>
        <v>0</v>
      </c>
      <c r="BI33" s="113"/>
      <c r="BJ33" s="113"/>
      <c r="BK33" s="31">
        <f t="shared" si="17"/>
        <v>0</v>
      </c>
      <c r="BL33" s="113"/>
      <c r="BM33" s="113"/>
      <c r="BN33" s="31">
        <f t="shared" si="18"/>
        <v>0</v>
      </c>
      <c r="BO33" s="113"/>
      <c r="BP33" s="197">
        <f t="shared" si="19"/>
        <v>0</v>
      </c>
      <c r="BQ33" s="225"/>
      <c r="BR33" s="36"/>
      <c r="BS33" s="31">
        <f t="shared" si="20"/>
        <v>0</v>
      </c>
      <c r="BT33" s="36"/>
      <c r="BU33" s="36"/>
      <c r="BV33" s="31">
        <f t="shared" si="21"/>
        <v>0</v>
      </c>
      <c r="BW33" s="36"/>
      <c r="BX33" s="36"/>
      <c r="BY33" s="31">
        <f t="shared" si="22"/>
        <v>0</v>
      </c>
      <c r="BZ33" s="36"/>
      <c r="CA33" s="36"/>
      <c r="CB33" s="31">
        <f t="shared" si="23"/>
        <v>0</v>
      </c>
      <c r="CC33" s="36"/>
      <c r="CD33" s="36"/>
      <c r="CE33" s="31">
        <f t="shared" si="24"/>
        <v>0</v>
      </c>
      <c r="CF33" s="36"/>
      <c r="CG33" s="36"/>
      <c r="CH33" s="31">
        <f t="shared" si="25"/>
        <v>0</v>
      </c>
      <c r="CI33" s="36"/>
      <c r="CJ33" s="213">
        <f t="shared" si="26"/>
        <v>0</v>
      </c>
      <c r="CK33" s="117"/>
      <c r="CL33" s="9" t="str">
        <f>IF(ISBLANK('ÁREA MEJORA COMPETENCIAL'!S33),"",(IF(ISERROR('ÁREA MEJORA COMPETENCIAL'!S33),"",('ÁREA MEJORA COMPETENCIAL'!Y33)*3.3333333)))</f>
        <v/>
      </c>
      <c r="CM33" s="4" t="str">
        <f>IF(ISBLANK('ÁREA MEJORA COMPETENCIAL'!S33),"",(MROUND(CL33,4)))</f>
        <v/>
      </c>
      <c r="CN33" s="6" t="str">
        <f>IF('ÁREA MEJORA COMPETENCIAL'!Y33&lt;=2,"",CM33)</f>
        <v/>
      </c>
      <c r="CO33" s="214">
        <f t="shared" si="27"/>
        <v>0</v>
      </c>
      <c r="CP33" s="42" t="str">
        <f>IF(ISBLANK('ÁREA MEJORA COMPETENCIAL'!S33),"",IF(CN33="","",CO33-CN33))</f>
        <v/>
      </c>
      <c r="CQ33" s="122" t="str">
        <f>IF(ISBLANK('ÁREA MEJORA COMPETENCIAL'!S33),"",IF(CN33="","VER RESULTADOS",CO33/CN33))</f>
        <v/>
      </c>
      <c r="CR33" s="75"/>
    </row>
    <row r="34" spans="1:96" s="59" customFormat="1" ht="18" customHeight="1" x14ac:dyDescent="0.3">
      <c r="A34" s="273" t="str">
        <f>IF(ISBLANK('ÁREA MEJORA COMPETENCIAL'!A34),"",'ÁREA MEJORA COMPETENCIAL'!A34)</f>
        <v/>
      </c>
      <c r="B34" s="129" t="str">
        <f>IF(ISBLANK('ÁREA MEJORA COMPETENCIAL'!B34),"",'ÁREA MEJORA COMPETENCIAL'!B34)</f>
        <v/>
      </c>
      <c r="C34" s="101" t="str">
        <f>IF(ISBLANK('ÁREA MEJORA COMPETENCIAL'!C34),"",'ÁREA MEJORA COMPETENCIAL'!C34)</f>
        <v/>
      </c>
      <c r="D34" s="14" t="str">
        <f>IF(ISBLANK('ÁREA MEJORA COMPETENCIAL'!D34),"",'ÁREA MEJORA COMPETENCIAL'!D34)</f>
        <v/>
      </c>
      <c r="E34" s="14" t="str">
        <f>IF(ISBLANK('ÁREA MEJORA COMPETENCIAL'!E34),"",'ÁREA MEJORA COMPETENCIAL'!E34)</f>
        <v/>
      </c>
      <c r="F34" s="14" t="str">
        <f>IF(ISBLANK('ÁREA MEJORA COMPETENCIAL'!F34),"",'ÁREA MEJORA COMPETENCIAL'!F34)</f>
        <v/>
      </c>
      <c r="G34" s="41"/>
      <c r="H34" s="170"/>
      <c r="I34" s="170"/>
      <c r="J34" s="170"/>
      <c r="K34" s="170"/>
      <c r="L34" s="170"/>
      <c r="M34" s="170"/>
      <c r="N34" s="36"/>
      <c r="O34" s="36"/>
      <c r="P34" s="36"/>
      <c r="Q34" s="197">
        <f t="shared" si="0"/>
        <v>0</v>
      </c>
      <c r="R34" s="36"/>
      <c r="S34" s="36"/>
      <c r="T34" s="31">
        <f t="shared" si="1"/>
        <v>0</v>
      </c>
      <c r="U34" s="36"/>
      <c r="V34" s="36"/>
      <c r="W34" s="31">
        <f t="shared" si="2"/>
        <v>0</v>
      </c>
      <c r="X34" s="36"/>
      <c r="Y34" s="36"/>
      <c r="Z34" s="31">
        <f t="shared" si="3"/>
        <v>0</v>
      </c>
      <c r="AA34" s="36"/>
      <c r="AB34" s="36"/>
      <c r="AC34" s="31">
        <f t="shared" si="4"/>
        <v>0</v>
      </c>
      <c r="AD34" s="36"/>
      <c r="AE34" s="197">
        <f t="shared" si="5"/>
        <v>0</v>
      </c>
      <c r="AF34" s="36"/>
      <c r="AG34" s="36"/>
      <c r="AH34" s="31">
        <f t="shared" si="6"/>
        <v>0</v>
      </c>
      <c r="AI34" s="36"/>
      <c r="AJ34" s="36"/>
      <c r="AK34" s="31">
        <f t="shared" si="7"/>
        <v>0</v>
      </c>
      <c r="AL34" s="36"/>
      <c r="AM34" s="36"/>
      <c r="AN34" s="31">
        <f t="shared" si="8"/>
        <v>0</v>
      </c>
      <c r="AO34" s="36"/>
      <c r="AP34" s="36"/>
      <c r="AQ34" s="31">
        <f t="shared" si="9"/>
        <v>0</v>
      </c>
      <c r="AR34" s="36"/>
      <c r="AS34" s="197">
        <f t="shared" si="10"/>
        <v>0</v>
      </c>
      <c r="AT34" s="225"/>
      <c r="AU34" s="225"/>
      <c r="AV34" s="31">
        <f t="shared" si="11"/>
        <v>0</v>
      </c>
      <c r="AW34" s="225"/>
      <c r="AX34" s="36"/>
      <c r="AY34" s="31">
        <f t="shared" si="12"/>
        <v>0</v>
      </c>
      <c r="AZ34" s="36"/>
      <c r="BA34" s="36"/>
      <c r="BB34" s="31">
        <f t="shared" si="13"/>
        <v>0</v>
      </c>
      <c r="BC34" s="36"/>
      <c r="BD34" s="36"/>
      <c r="BE34" s="31">
        <f t="shared" si="14"/>
        <v>0</v>
      </c>
      <c r="BF34" s="31" t="str">
        <f t="shared" si="15"/>
        <v/>
      </c>
      <c r="BG34" s="36"/>
      <c r="BH34" s="197">
        <f t="shared" si="16"/>
        <v>0</v>
      </c>
      <c r="BI34" s="113"/>
      <c r="BJ34" s="113"/>
      <c r="BK34" s="31">
        <f t="shared" si="17"/>
        <v>0</v>
      </c>
      <c r="BL34" s="113"/>
      <c r="BM34" s="113"/>
      <c r="BN34" s="31">
        <f t="shared" si="18"/>
        <v>0</v>
      </c>
      <c r="BO34" s="113"/>
      <c r="BP34" s="197">
        <f t="shared" si="19"/>
        <v>0</v>
      </c>
      <c r="BQ34" s="225"/>
      <c r="BR34" s="36"/>
      <c r="BS34" s="31">
        <f t="shared" si="20"/>
        <v>0</v>
      </c>
      <c r="BT34" s="36"/>
      <c r="BU34" s="36"/>
      <c r="BV34" s="31">
        <f t="shared" si="21"/>
        <v>0</v>
      </c>
      <c r="BW34" s="36"/>
      <c r="BX34" s="36"/>
      <c r="BY34" s="31">
        <f t="shared" si="22"/>
        <v>0</v>
      </c>
      <c r="BZ34" s="36"/>
      <c r="CA34" s="36"/>
      <c r="CB34" s="31">
        <f t="shared" si="23"/>
        <v>0</v>
      </c>
      <c r="CC34" s="36"/>
      <c r="CD34" s="36"/>
      <c r="CE34" s="31">
        <f t="shared" si="24"/>
        <v>0</v>
      </c>
      <c r="CF34" s="36"/>
      <c r="CG34" s="36"/>
      <c r="CH34" s="31">
        <f t="shared" si="25"/>
        <v>0</v>
      </c>
      <c r="CI34" s="36"/>
      <c r="CJ34" s="213">
        <f t="shared" si="26"/>
        <v>0</v>
      </c>
      <c r="CK34" s="117"/>
      <c r="CL34" s="9" t="str">
        <f>IF(ISBLANK('ÁREA MEJORA COMPETENCIAL'!S34),"",(IF(ISERROR('ÁREA MEJORA COMPETENCIAL'!S34),"",('ÁREA MEJORA COMPETENCIAL'!Y34)*3.3333333)))</f>
        <v/>
      </c>
      <c r="CM34" s="4" t="str">
        <f>IF(ISBLANK('ÁREA MEJORA COMPETENCIAL'!S34),"",(MROUND(CL34,4)))</f>
        <v/>
      </c>
      <c r="CN34" s="6" t="str">
        <f>IF('ÁREA MEJORA COMPETENCIAL'!Y34&lt;=2,"",CM34)</f>
        <v/>
      </c>
      <c r="CO34" s="214">
        <f t="shared" si="27"/>
        <v>0</v>
      </c>
      <c r="CP34" s="42" t="str">
        <f>IF(ISBLANK('ÁREA MEJORA COMPETENCIAL'!S34),"",IF(CN34="","",CO34-CN34))</f>
        <v/>
      </c>
      <c r="CQ34" s="122" t="str">
        <f>IF(ISBLANK('ÁREA MEJORA COMPETENCIAL'!S34),"",IF(CN34="","VER RESULTADOS",CO34/CN34))</f>
        <v/>
      </c>
      <c r="CR34" s="75"/>
    </row>
    <row r="35" spans="1:96" s="59" customFormat="1" ht="18" customHeight="1" x14ac:dyDescent="0.3">
      <c r="A35" s="273" t="str">
        <f>IF(ISBLANK('ÁREA MEJORA COMPETENCIAL'!A35),"",'ÁREA MEJORA COMPETENCIAL'!A35)</f>
        <v/>
      </c>
      <c r="B35" s="129" t="str">
        <f>IF(ISBLANK('ÁREA MEJORA COMPETENCIAL'!B35),"",'ÁREA MEJORA COMPETENCIAL'!B35)</f>
        <v/>
      </c>
      <c r="C35" s="101" t="str">
        <f>IF(ISBLANK('ÁREA MEJORA COMPETENCIAL'!C35),"",'ÁREA MEJORA COMPETENCIAL'!C35)</f>
        <v/>
      </c>
      <c r="D35" s="14" t="str">
        <f>IF(ISBLANK('ÁREA MEJORA COMPETENCIAL'!D35),"",'ÁREA MEJORA COMPETENCIAL'!D35)</f>
        <v/>
      </c>
      <c r="E35" s="14" t="str">
        <f>IF(ISBLANK('ÁREA MEJORA COMPETENCIAL'!E35),"",'ÁREA MEJORA COMPETENCIAL'!E35)</f>
        <v/>
      </c>
      <c r="F35" s="14" t="str">
        <f>IF(ISBLANK('ÁREA MEJORA COMPETENCIAL'!F35),"",'ÁREA MEJORA COMPETENCIAL'!F35)</f>
        <v/>
      </c>
      <c r="G35" s="41"/>
      <c r="H35" s="170"/>
      <c r="I35" s="170"/>
      <c r="J35" s="170"/>
      <c r="K35" s="170"/>
      <c r="L35" s="170"/>
      <c r="M35" s="170"/>
      <c r="N35" s="36"/>
      <c r="O35" s="36"/>
      <c r="P35" s="36"/>
      <c r="Q35" s="197">
        <f t="shared" si="0"/>
        <v>0</v>
      </c>
      <c r="R35" s="36"/>
      <c r="S35" s="36"/>
      <c r="T35" s="31">
        <f t="shared" si="1"/>
        <v>0</v>
      </c>
      <c r="U35" s="36"/>
      <c r="V35" s="36"/>
      <c r="W35" s="31">
        <f t="shared" si="2"/>
        <v>0</v>
      </c>
      <c r="X35" s="36"/>
      <c r="Y35" s="36"/>
      <c r="Z35" s="31">
        <f t="shared" si="3"/>
        <v>0</v>
      </c>
      <c r="AA35" s="36"/>
      <c r="AB35" s="36"/>
      <c r="AC35" s="31">
        <f t="shared" si="4"/>
        <v>0</v>
      </c>
      <c r="AD35" s="36"/>
      <c r="AE35" s="197">
        <f t="shared" si="5"/>
        <v>0</v>
      </c>
      <c r="AF35" s="36"/>
      <c r="AG35" s="36"/>
      <c r="AH35" s="31">
        <f t="shared" si="6"/>
        <v>0</v>
      </c>
      <c r="AI35" s="36"/>
      <c r="AJ35" s="36"/>
      <c r="AK35" s="31">
        <f t="shared" si="7"/>
        <v>0</v>
      </c>
      <c r="AL35" s="36"/>
      <c r="AM35" s="36"/>
      <c r="AN35" s="31">
        <f t="shared" si="8"/>
        <v>0</v>
      </c>
      <c r="AO35" s="36"/>
      <c r="AP35" s="36"/>
      <c r="AQ35" s="31">
        <f t="shared" si="9"/>
        <v>0</v>
      </c>
      <c r="AR35" s="36"/>
      <c r="AS35" s="197">
        <f t="shared" si="10"/>
        <v>0</v>
      </c>
      <c r="AT35" s="225"/>
      <c r="AU35" s="225"/>
      <c r="AV35" s="31">
        <f t="shared" si="11"/>
        <v>0</v>
      </c>
      <c r="AW35" s="225"/>
      <c r="AX35" s="36"/>
      <c r="AY35" s="31">
        <f t="shared" si="12"/>
        <v>0</v>
      </c>
      <c r="AZ35" s="36"/>
      <c r="BA35" s="36"/>
      <c r="BB35" s="31">
        <f t="shared" si="13"/>
        <v>0</v>
      </c>
      <c r="BC35" s="36"/>
      <c r="BD35" s="36"/>
      <c r="BE35" s="31">
        <f t="shared" si="14"/>
        <v>0</v>
      </c>
      <c r="BF35" s="31" t="str">
        <f t="shared" si="15"/>
        <v/>
      </c>
      <c r="BG35" s="36"/>
      <c r="BH35" s="197">
        <f t="shared" si="16"/>
        <v>0</v>
      </c>
      <c r="BI35" s="113"/>
      <c r="BJ35" s="113"/>
      <c r="BK35" s="31">
        <f t="shared" si="17"/>
        <v>0</v>
      </c>
      <c r="BL35" s="113"/>
      <c r="BM35" s="113"/>
      <c r="BN35" s="31">
        <f t="shared" si="18"/>
        <v>0</v>
      </c>
      <c r="BO35" s="113"/>
      <c r="BP35" s="197">
        <f t="shared" si="19"/>
        <v>0</v>
      </c>
      <c r="BQ35" s="225"/>
      <c r="BR35" s="36"/>
      <c r="BS35" s="31">
        <f t="shared" si="20"/>
        <v>0</v>
      </c>
      <c r="BT35" s="36"/>
      <c r="BU35" s="36"/>
      <c r="BV35" s="31">
        <f t="shared" si="21"/>
        <v>0</v>
      </c>
      <c r="BW35" s="36"/>
      <c r="BX35" s="36"/>
      <c r="BY35" s="31">
        <f t="shared" si="22"/>
        <v>0</v>
      </c>
      <c r="BZ35" s="36"/>
      <c r="CA35" s="36"/>
      <c r="CB35" s="31">
        <f t="shared" si="23"/>
        <v>0</v>
      </c>
      <c r="CC35" s="36"/>
      <c r="CD35" s="36"/>
      <c r="CE35" s="31">
        <f t="shared" si="24"/>
        <v>0</v>
      </c>
      <c r="CF35" s="36"/>
      <c r="CG35" s="36"/>
      <c r="CH35" s="31">
        <f t="shared" si="25"/>
        <v>0</v>
      </c>
      <c r="CI35" s="36"/>
      <c r="CJ35" s="213">
        <f t="shared" si="26"/>
        <v>0</v>
      </c>
      <c r="CK35" s="117"/>
      <c r="CL35" s="9" t="str">
        <f>IF(ISBLANK('ÁREA MEJORA COMPETENCIAL'!S35),"",(IF(ISERROR('ÁREA MEJORA COMPETENCIAL'!S35),"",('ÁREA MEJORA COMPETENCIAL'!Y35)*3.3333333)))</f>
        <v/>
      </c>
      <c r="CM35" s="4" t="str">
        <f>IF(ISBLANK('ÁREA MEJORA COMPETENCIAL'!S35),"",(MROUND(CL35,4)))</f>
        <v/>
      </c>
      <c r="CN35" s="6" t="str">
        <f>IF('ÁREA MEJORA COMPETENCIAL'!Y35&lt;=2,"",CM35)</f>
        <v/>
      </c>
      <c r="CO35" s="214">
        <f t="shared" si="27"/>
        <v>0</v>
      </c>
      <c r="CP35" s="42" t="str">
        <f>IF(ISBLANK('ÁREA MEJORA COMPETENCIAL'!S35),"",IF(CN35="","",CO35-CN35))</f>
        <v/>
      </c>
      <c r="CQ35" s="122" t="str">
        <f>IF(ISBLANK('ÁREA MEJORA COMPETENCIAL'!S35),"",IF(CN35="","VER RESULTADOS",CO35/CN35))</f>
        <v/>
      </c>
      <c r="CR35" s="75"/>
    </row>
    <row r="36" spans="1:96" s="59" customFormat="1" ht="18" customHeight="1" x14ac:dyDescent="0.3">
      <c r="A36" s="273" t="str">
        <f>IF(ISBLANK('ÁREA MEJORA COMPETENCIAL'!A36),"",'ÁREA MEJORA COMPETENCIAL'!A36)</f>
        <v/>
      </c>
      <c r="B36" s="129" t="str">
        <f>IF(ISBLANK('ÁREA MEJORA COMPETENCIAL'!B36),"",'ÁREA MEJORA COMPETENCIAL'!B36)</f>
        <v/>
      </c>
      <c r="C36" s="101" t="str">
        <f>IF(ISBLANK('ÁREA MEJORA COMPETENCIAL'!C36),"",'ÁREA MEJORA COMPETENCIAL'!C36)</f>
        <v/>
      </c>
      <c r="D36" s="14" t="str">
        <f>IF(ISBLANK('ÁREA MEJORA COMPETENCIAL'!D36),"",'ÁREA MEJORA COMPETENCIAL'!D36)</f>
        <v/>
      </c>
      <c r="E36" s="14" t="str">
        <f>IF(ISBLANK('ÁREA MEJORA COMPETENCIAL'!E36),"",'ÁREA MEJORA COMPETENCIAL'!E36)</f>
        <v/>
      </c>
      <c r="F36" s="14" t="str">
        <f>IF(ISBLANK('ÁREA MEJORA COMPETENCIAL'!F36),"",'ÁREA MEJORA COMPETENCIAL'!F36)</f>
        <v/>
      </c>
      <c r="G36" s="41"/>
      <c r="H36" s="170"/>
      <c r="I36" s="170"/>
      <c r="J36" s="170"/>
      <c r="K36" s="170"/>
      <c r="L36" s="170"/>
      <c r="M36" s="170"/>
      <c r="N36" s="36"/>
      <c r="O36" s="36"/>
      <c r="P36" s="36"/>
      <c r="Q36" s="197">
        <f t="shared" si="0"/>
        <v>0</v>
      </c>
      <c r="R36" s="36"/>
      <c r="S36" s="36"/>
      <c r="T36" s="31">
        <f t="shared" si="1"/>
        <v>0</v>
      </c>
      <c r="U36" s="36"/>
      <c r="V36" s="36"/>
      <c r="W36" s="31">
        <f t="shared" si="2"/>
        <v>0</v>
      </c>
      <c r="X36" s="36"/>
      <c r="Y36" s="36"/>
      <c r="Z36" s="31">
        <f t="shared" si="3"/>
        <v>0</v>
      </c>
      <c r="AA36" s="36"/>
      <c r="AB36" s="36"/>
      <c r="AC36" s="31">
        <f t="shared" si="4"/>
        <v>0</v>
      </c>
      <c r="AD36" s="36"/>
      <c r="AE36" s="197">
        <f t="shared" si="5"/>
        <v>0</v>
      </c>
      <c r="AF36" s="36"/>
      <c r="AG36" s="36"/>
      <c r="AH36" s="31">
        <f t="shared" si="6"/>
        <v>0</v>
      </c>
      <c r="AI36" s="36"/>
      <c r="AJ36" s="36"/>
      <c r="AK36" s="31">
        <f t="shared" si="7"/>
        <v>0</v>
      </c>
      <c r="AL36" s="36"/>
      <c r="AM36" s="36"/>
      <c r="AN36" s="31">
        <f t="shared" si="8"/>
        <v>0</v>
      </c>
      <c r="AO36" s="36"/>
      <c r="AP36" s="36"/>
      <c r="AQ36" s="31">
        <f t="shared" si="9"/>
        <v>0</v>
      </c>
      <c r="AR36" s="36"/>
      <c r="AS36" s="197">
        <f t="shared" si="10"/>
        <v>0</v>
      </c>
      <c r="AT36" s="225"/>
      <c r="AU36" s="225"/>
      <c r="AV36" s="31">
        <f t="shared" si="11"/>
        <v>0</v>
      </c>
      <c r="AW36" s="225"/>
      <c r="AX36" s="36"/>
      <c r="AY36" s="31">
        <f t="shared" si="12"/>
        <v>0</v>
      </c>
      <c r="AZ36" s="36"/>
      <c r="BA36" s="36"/>
      <c r="BB36" s="31">
        <f t="shared" si="13"/>
        <v>0</v>
      </c>
      <c r="BC36" s="36"/>
      <c r="BD36" s="36"/>
      <c r="BE36" s="31">
        <f t="shared" si="14"/>
        <v>0</v>
      </c>
      <c r="BF36" s="31" t="str">
        <f t="shared" si="15"/>
        <v/>
      </c>
      <c r="BG36" s="36"/>
      <c r="BH36" s="197">
        <f t="shared" si="16"/>
        <v>0</v>
      </c>
      <c r="BI36" s="113"/>
      <c r="BJ36" s="113"/>
      <c r="BK36" s="31">
        <f t="shared" si="17"/>
        <v>0</v>
      </c>
      <c r="BL36" s="113"/>
      <c r="BM36" s="113"/>
      <c r="BN36" s="31">
        <f t="shared" si="18"/>
        <v>0</v>
      </c>
      <c r="BO36" s="113"/>
      <c r="BP36" s="197">
        <f t="shared" si="19"/>
        <v>0</v>
      </c>
      <c r="BQ36" s="225"/>
      <c r="BR36" s="36"/>
      <c r="BS36" s="31">
        <f t="shared" si="20"/>
        <v>0</v>
      </c>
      <c r="BT36" s="36"/>
      <c r="BU36" s="36"/>
      <c r="BV36" s="31">
        <f t="shared" si="21"/>
        <v>0</v>
      </c>
      <c r="BW36" s="36"/>
      <c r="BX36" s="36"/>
      <c r="BY36" s="31">
        <f t="shared" si="22"/>
        <v>0</v>
      </c>
      <c r="BZ36" s="36"/>
      <c r="CA36" s="36"/>
      <c r="CB36" s="31">
        <f t="shared" si="23"/>
        <v>0</v>
      </c>
      <c r="CC36" s="36"/>
      <c r="CD36" s="36"/>
      <c r="CE36" s="31">
        <f t="shared" si="24"/>
        <v>0</v>
      </c>
      <c r="CF36" s="36"/>
      <c r="CG36" s="36"/>
      <c r="CH36" s="31">
        <f t="shared" si="25"/>
        <v>0</v>
      </c>
      <c r="CI36" s="36"/>
      <c r="CJ36" s="213">
        <f t="shared" si="26"/>
        <v>0</v>
      </c>
      <c r="CK36" s="117"/>
      <c r="CL36" s="9" t="str">
        <f>IF(ISBLANK('ÁREA MEJORA COMPETENCIAL'!S36),"",(IF(ISERROR('ÁREA MEJORA COMPETENCIAL'!S36),"",('ÁREA MEJORA COMPETENCIAL'!Y36)*3.3333333)))</f>
        <v/>
      </c>
      <c r="CM36" s="4" t="str">
        <f>IF(ISBLANK('ÁREA MEJORA COMPETENCIAL'!S36),"",(MROUND(CL36,4)))</f>
        <v/>
      </c>
      <c r="CN36" s="6" t="str">
        <f>IF('ÁREA MEJORA COMPETENCIAL'!Y36&lt;=2,"",CM36)</f>
        <v/>
      </c>
      <c r="CO36" s="214">
        <f t="shared" si="27"/>
        <v>0</v>
      </c>
      <c r="CP36" s="42" t="str">
        <f>IF(ISBLANK('ÁREA MEJORA COMPETENCIAL'!S36),"",IF(CN36="","",CO36-CN36))</f>
        <v/>
      </c>
      <c r="CQ36" s="122" t="str">
        <f>IF(ISBLANK('ÁREA MEJORA COMPETENCIAL'!S36),"",IF(CN36="","VER RESULTADOS",CO36/CN36))</f>
        <v/>
      </c>
      <c r="CR36" s="75"/>
    </row>
    <row r="37" spans="1:96" s="59" customFormat="1" ht="18" customHeight="1" x14ac:dyDescent="0.3">
      <c r="A37" s="273" t="str">
        <f>IF(ISBLANK('ÁREA MEJORA COMPETENCIAL'!A37),"",'ÁREA MEJORA COMPETENCIAL'!A37)</f>
        <v/>
      </c>
      <c r="B37" s="129" t="str">
        <f>IF(ISBLANK('ÁREA MEJORA COMPETENCIAL'!B37),"",'ÁREA MEJORA COMPETENCIAL'!B37)</f>
        <v/>
      </c>
      <c r="C37" s="101" t="str">
        <f>IF(ISBLANK('ÁREA MEJORA COMPETENCIAL'!C37),"",'ÁREA MEJORA COMPETENCIAL'!C37)</f>
        <v/>
      </c>
      <c r="D37" s="14" t="str">
        <f>IF(ISBLANK('ÁREA MEJORA COMPETENCIAL'!D37),"",'ÁREA MEJORA COMPETENCIAL'!D37)</f>
        <v/>
      </c>
      <c r="E37" s="14" t="str">
        <f>IF(ISBLANK('ÁREA MEJORA COMPETENCIAL'!E37),"",'ÁREA MEJORA COMPETENCIAL'!E37)</f>
        <v/>
      </c>
      <c r="F37" s="14" t="str">
        <f>IF(ISBLANK('ÁREA MEJORA COMPETENCIAL'!F37),"",'ÁREA MEJORA COMPETENCIAL'!F37)</f>
        <v/>
      </c>
      <c r="G37" s="41"/>
      <c r="H37" s="170"/>
      <c r="I37" s="170"/>
      <c r="J37" s="170"/>
      <c r="K37" s="170"/>
      <c r="L37" s="170"/>
      <c r="M37" s="170"/>
      <c r="N37" s="36"/>
      <c r="O37" s="36"/>
      <c r="P37" s="36"/>
      <c r="Q37" s="197">
        <f t="shared" si="0"/>
        <v>0</v>
      </c>
      <c r="R37" s="36"/>
      <c r="S37" s="36"/>
      <c r="T37" s="31">
        <f t="shared" si="1"/>
        <v>0</v>
      </c>
      <c r="U37" s="36"/>
      <c r="V37" s="36"/>
      <c r="W37" s="31">
        <f t="shared" si="2"/>
        <v>0</v>
      </c>
      <c r="X37" s="36"/>
      <c r="Y37" s="36"/>
      <c r="Z37" s="31">
        <f t="shared" si="3"/>
        <v>0</v>
      </c>
      <c r="AA37" s="36"/>
      <c r="AB37" s="36"/>
      <c r="AC37" s="31">
        <f t="shared" si="4"/>
        <v>0</v>
      </c>
      <c r="AD37" s="36"/>
      <c r="AE37" s="197">
        <f t="shared" si="5"/>
        <v>0</v>
      </c>
      <c r="AF37" s="36"/>
      <c r="AG37" s="36"/>
      <c r="AH37" s="31">
        <f t="shared" si="6"/>
        <v>0</v>
      </c>
      <c r="AI37" s="36"/>
      <c r="AJ37" s="36"/>
      <c r="AK37" s="31">
        <f t="shared" si="7"/>
        <v>0</v>
      </c>
      <c r="AL37" s="36"/>
      <c r="AM37" s="36"/>
      <c r="AN37" s="31">
        <f t="shared" si="8"/>
        <v>0</v>
      </c>
      <c r="AO37" s="36"/>
      <c r="AP37" s="36"/>
      <c r="AQ37" s="31">
        <f t="shared" si="9"/>
        <v>0</v>
      </c>
      <c r="AR37" s="36"/>
      <c r="AS37" s="197">
        <f t="shared" si="10"/>
        <v>0</v>
      </c>
      <c r="AT37" s="225"/>
      <c r="AU37" s="225"/>
      <c r="AV37" s="31">
        <f t="shared" si="11"/>
        <v>0</v>
      </c>
      <c r="AW37" s="225"/>
      <c r="AX37" s="36"/>
      <c r="AY37" s="31">
        <f t="shared" si="12"/>
        <v>0</v>
      </c>
      <c r="AZ37" s="36"/>
      <c r="BA37" s="36"/>
      <c r="BB37" s="31">
        <f t="shared" si="13"/>
        <v>0</v>
      </c>
      <c r="BC37" s="36"/>
      <c r="BD37" s="36"/>
      <c r="BE37" s="31">
        <f t="shared" si="14"/>
        <v>0</v>
      </c>
      <c r="BF37" s="31" t="str">
        <f t="shared" si="15"/>
        <v/>
      </c>
      <c r="BG37" s="36"/>
      <c r="BH37" s="197">
        <f t="shared" si="16"/>
        <v>0</v>
      </c>
      <c r="BI37" s="113"/>
      <c r="BJ37" s="113"/>
      <c r="BK37" s="31">
        <f t="shared" si="17"/>
        <v>0</v>
      </c>
      <c r="BL37" s="113"/>
      <c r="BM37" s="113"/>
      <c r="BN37" s="31">
        <f t="shared" si="18"/>
        <v>0</v>
      </c>
      <c r="BO37" s="113"/>
      <c r="BP37" s="197">
        <f t="shared" si="19"/>
        <v>0</v>
      </c>
      <c r="BQ37" s="225"/>
      <c r="BR37" s="36"/>
      <c r="BS37" s="31">
        <f t="shared" si="20"/>
        <v>0</v>
      </c>
      <c r="BT37" s="36"/>
      <c r="BU37" s="36"/>
      <c r="BV37" s="31">
        <f t="shared" si="21"/>
        <v>0</v>
      </c>
      <c r="BW37" s="36"/>
      <c r="BX37" s="36"/>
      <c r="BY37" s="31">
        <f t="shared" si="22"/>
        <v>0</v>
      </c>
      <c r="BZ37" s="36"/>
      <c r="CA37" s="36"/>
      <c r="CB37" s="31">
        <f t="shared" si="23"/>
        <v>0</v>
      </c>
      <c r="CC37" s="36"/>
      <c r="CD37" s="36"/>
      <c r="CE37" s="31">
        <f t="shared" si="24"/>
        <v>0</v>
      </c>
      <c r="CF37" s="36"/>
      <c r="CG37" s="36"/>
      <c r="CH37" s="31">
        <f t="shared" si="25"/>
        <v>0</v>
      </c>
      <c r="CI37" s="36"/>
      <c r="CJ37" s="213">
        <f t="shared" si="26"/>
        <v>0</v>
      </c>
      <c r="CK37" s="117"/>
      <c r="CL37" s="9" t="str">
        <f>IF(ISBLANK('ÁREA MEJORA COMPETENCIAL'!S37),"",(IF(ISERROR('ÁREA MEJORA COMPETENCIAL'!S37),"",('ÁREA MEJORA COMPETENCIAL'!Y37)*3.3333333)))</f>
        <v/>
      </c>
      <c r="CM37" s="4" t="str">
        <f>IF(ISBLANK('ÁREA MEJORA COMPETENCIAL'!S37),"",(MROUND(CL37,4)))</f>
        <v/>
      </c>
      <c r="CN37" s="6" t="str">
        <f>IF('ÁREA MEJORA COMPETENCIAL'!Y37&lt;=2,"",CM37)</f>
        <v/>
      </c>
      <c r="CO37" s="214">
        <f t="shared" si="27"/>
        <v>0</v>
      </c>
      <c r="CP37" s="42" t="str">
        <f>IF(ISBLANK('ÁREA MEJORA COMPETENCIAL'!S37),"",IF(CN37="","",CO37-CN37))</f>
        <v/>
      </c>
      <c r="CQ37" s="122" t="str">
        <f>IF(ISBLANK('ÁREA MEJORA COMPETENCIAL'!S37),"",IF(CN37="","VER RESULTADOS",CO37/CN37))</f>
        <v/>
      </c>
      <c r="CR37" s="75"/>
    </row>
    <row r="38" spans="1:96" s="59" customFormat="1" ht="18" customHeight="1" x14ac:dyDescent="0.3">
      <c r="A38" s="273" t="str">
        <f>IF(ISBLANK('ÁREA MEJORA COMPETENCIAL'!A38),"",'ÁREA MEJORA COMPETENCIAL'!A38)</f>
        <v/>
      </c>
      <c r="B38" s="129" t="str">
        <f>IF(ISBLANK('ÁREA MEJORA COMPETENCIAL'!B38),"",'ÁREA MEJORA COMPETENCIAL'!B38)</f>
        <v/>
      </c>
      <c r="C38" s="101" t="str">
        <f>IF(ISBLANK('ÁREA MEJORA COMPETENCIAL'!C38),"",'ÁREA MEJORA COMPETENCIAL'!C38)</f>
        <v/>
      </c>
      <c r="D38" s="14" t="str">
        <f>IF(ISBLANK('ÁREA MEJORA COMPETENCIAL'!D38),"",'ÁREA MEJORA COMPETENCIAL'!D38)</f>
        <v/>
      </c>
      <c r="E38" s="14" t="str">
        <f>IF(ISBLANK('ÁREA MEJORA COMPETENCIAL'!E38),"",'ÁREA MEJORA COMPETENCIAL'!E38)</f>
        <v/>
      </c>
      <c r="F38" s="14" t="str">
        <f>IF(ISBLANK('ÁREA MEJORA COMPETENCIAL'!F38),"",'ÁREA MEJORA COMPETENCIAL'!F38)</f>
        <v/>
      </c>
      <c r="G38" s="41"/>
      <c r="H38" s="170"/>
      <c r="I38" s="170"/>
      <c r="J38" s="170"/>
      <c r="K38" s="170"/>
      <c r="L38" s="170"/>
      <c r="M38" s="170"/>
      <c r="N38" s="36"/>
      <c r="O38" s="36"/>
      <c r="P38" s="36"/>
      <c r="Q38" s="197">
        <f t="shared" si="0"/>
        <v>0</v>
      </c>
      <c r="R38" s="36"/>
      <c r="S38" s="36"/>
      <c r="T38" s="31">
        <f t="shared" si="1"/>
        <v>0</v>
      </c>
      <c r="U38" s="36"/>
      <c r="V38" s="36"/>
      <c r="W38" s="31">
        <f t="shared" si="2"/>
        <v>0</v>
      </c>
      <c r="X38" s="36"/>
      <c r="Y38" s="36"/>
      <c r="Z38" s="31">
        <f t="shared" si="3"/>
        <v>0</v>
      </c>
      <c r="AA38" s="36"/>
      <c r="AB38" s="36"/>
      <c r="AC38" s="31">
        <f t="shared" si="4"/>
        <v>0</v>
      </c>
      <c r="AD38" s="36"/>
      <c r="AE38" s="197">
        <f t="shared" si="5"/>
        <v>0</v>
      </c>
      <c r="AF38" s="36"/>
      <c r="AG38" s="36"/>
      <c r="AH38" s="31">
        <f t="shared" si="6"/>
        <v>0</v>
      </c>
      <c r="AI38" s="36"/>
      <c r="AJ38" s="36"/>
      <c r="AK38" s="31">
        <f t="shared" si="7"/>
        <v>0</v>
      </c>
      <c r="AL38" s="36"/>
      <c r="AM38" s="36"/>
      <c r="AN38" s="31">
        <f t="shared" si="8"/>
        <v>0</v>
      </c>
      <c r="AO38" s="36"/>
      <c r="AP38" s="36"/>
      <c r="AQ38" s="31">
        <f t="shared" si="9"/>
        <v>0</v>
      </c>
      <c r="AR38" s="36"/>
      <c r="AS38" s="197">
        <f t="shared" si="10"/>
        <v>0</v>
      </c>
      <c r="AT38" s="225"/>
      <c r="AU38" s="225"/>
      <c r="AV38" s="31">
        <f t="shared" si="11"/>
        <v>0</v>
      </c>
      <c r="AW38" s="225"/>
      <c r="AX38" s="36"/>
      <c r="AY38" s="31">
        <f t="shared" si="12"/>
        <v>0</v>
      </c>
      <c r="AZ38" s="36"/>
      <c r="BA38" s="36"/>
      <c r="BB38" s="31">
        <f t="shared" si="13"/>
        <v>0</v>
      </c>
      <c r="BC38" s="36"/>
      <c r="BD38" s="36"/>
      <c r="BE38" s="31">
        <f t="shared" si="14"/>
        <v>0</v>
      </c>
      <c r="BF38" s="31" t="str">
        <f t="shared" si="15"/>
        <v/>
      </c>
      <c r="BG38" s="36"/>
      <c r="BH38" s="197">
        <f t="shared" si="16"/>
        <v>0</v>
      </c>
      <c r="BI38" s="113"/>
      <c r="BJ38" s="113"/>
      <c r="BK38" s="31">
        <f t="shared" si="17"/>
        <v>0</v>
      </c>
      <c r="BL38" s="113"/>
      <c r="BM38" s="113"/>
      <c r="BN38" s="31">
        <f t="shared" si="18"/>
        <v>0</v>
      </c>
      <c r="BO38" s="113"/>
      <c r="BP38" s="197">
        <f t="shared" si="19"/>
        <v>0</v>
      </c>
      <c r="BQ38" s="225"/>
      <c r="BR38" s="36"/>
      <c r="BS38" s="31">
        <f t="shared" si="20"/>
        <v>0</v>
      </c>
      <c r="BT38" s="36"/>
      <c r="BU38" s="36"/>
      <c r="BV38" s="31">
        <f t="shared" si="21"/>
        <v>0</v>
      </c>
      <c r="BW38" s="36"/>
      <c r="BX38" s="36"/>
      <c r="BY38" s="31">
        <f t="shared" si="22"/>
        <v>0</v>
      </c>
      <c r="BZ38" s="36"/>
      <c r="CA38" s="36"/>
      <c r="CB38" s="31">
        <f t="shared" si="23"/>
        <v>0</v>
      </c>
      <c r="CC38" s="36"/>
      <c r="CD38" s="36"/>
      <c r="CE38" s="31">
        <f t="shared" si="24"/>
        <v>0</v>
      </c>
      <c r="CF38" s="36"/>
      <c r="CG38" s="36"/>
      <c r="CH38" s="31">
        <f t="shared" si="25"/>
        <v>0</v>
      </c>
      <c r="CI38" s="36"/>
      <c r="CJ38" s="213">
        <f t="shared" si="26"/>
        <v>0</v>
      </c>
      <c r="CK38" s="117"/>
      <c r="CL38" s="9" t="str">
        <f>IF(ISBLANK('ÁREA MEJORA COMPETENCIAL'!S38),"",(IF(ISERROR('ÁREA MEJORA COMPETENCIAL'!S38),"",('ÁREA MEJORA COMPETENCIAL'!Y38)*3.3333333)))</f>
        <v/>
      </c>
      <c r="CM38" s="4" t="str">
        <f>IF(ISBLANK('ÁREA MEJORA COMPETENCIAL'!S38),"",(MROUND(CL38,4)))</f>
        <v/>
      </c>
      <c r="CN38" s="6" t="str">
        <f>IF('ÁREA MEJORA COMPETENCIAL'!Y38&lt;=2,"",CM38)</f>
        <v/>
      </c>
      <c r="CO38" s="214">
        <f t="shared" si="27"/>
        <v>0</v>
      </c>
      <c r="CP38" s="42" t="str">
        <f>IF(ISBLANK('ÁREA MEJORA COMPETENCIAL'!S38),"",IF(CN38="","",CO38-CN38))</f>
        <v/>
      </c>
      <c r="CQ38" s="122" t="str">
        <f>IF(ISBLANK('ÁREA MEJORA COMPETENCIAL'!S38),"",IF(CN38="","VER RESULTADOS",CO38/CN38))</f>
        <v/>
      </c>
      <c r="CR38" s="75"/>
    </row>
    <row r="39" spans="1:96" s="59" customFormat="1" ht="18" customHeight="1" x14ac:dyDescent="0.3">
      <c r="A39" s="273" t="str">
        <f>IF(ISBLANK('ÁREA MEJORA COMPETENCIAL'!A39),"",'ÁREA MEJORA COMPETENCIAL'!A39)</f>
        <v/>
      </c>
      <c r="B39" s="129" t="str">
        <f>IF(ISBLANK('ÁREA MEJORA COMPETENCIAL'!B39),"",'ÁREA MEJORA COMPETENCIAL'!B39)</f>
        <v/>
      </c>
      <c r="C39" s="101" t="str">
        <f>IF(ISBLANK('ÁREA MEJORA COMPETENCIAL'!C39),"",'ÁREA MEJORA COMPETENCIAL'!C39)</f>
        <v/>
      </c>
      <c r="D39" s="14" t="str">
        <f>IF(ISBLANK('ÁREA MEJORA COMPETENCIAL'!D39),"",'ÁREA MEJORA COMPETENCIAL'!D39)</f>
        <v/>
      </c>
      <c r="E39" s="14" t="str">
        <f>IF(ISBLANK('ÁREA MEJORA COMPETENCIAL'!E39),"",'ÁREA MEJORA COMPETENCIAL'!E39)</f>
        <v/>
      </c>
      <c r="F39" s="14" t="str">
        <f>IF(ISBLANK('ÁREA MEJORA COMPETENCIAL'!F39),"",'ÁREA MEJORA COMPETENCIAL'!F39)</f>
        <v/>
      </c>
      <c r="G39" s="41"/>
      <c r="H39" s="170"/>
      <c r="I39" s="170"/>
      <c r="J39" s="170"/>
      <c r="K39" s="170"/>
      <c r="L39" s="170"/>
      <c r="M39" s="170"/>
      <c r="N39" s="36"/>
      <c r="O39" s="36"/>
      <c r="P39" s="36"/>
      <c r="Q39" s="197">
        <f t="shared" si="0"/>
        <v>0</v>
      </c>
      <c r="R39" s="36"/>
      <c r="S39" s="36"/>
      <c r="T39" s="31">
        <f t="shared" si="1"/>
        <v>0</v>
      </c>
      <c r="U39" s="36"/>
      <c r="V39" s="36"/>
      <c r="W39" s="31">
        <f t="shared" si="2"/>
        <v>0</v>
      </c>
      <c r="X39" s="36"/>
      <c r="Y39" s="36"/>
      <c r="Z39" s="31">
        <f t="shared" si="3"/>
        <v>0</v>
      </c>
      <c r="AA39" s="36"/>
      <c r="AB39" s="36"/>
      <c r="AC39" s="31">
        <f t="shared" si="4"/>
        <v>0</v>
      </c>
      <c r="AD39" s="36"/>
      <c r="AE39" s="197">
        <f t="shared" si="5"/>
        <v>0</v>
      </c>
      <c r="AF39" s="36"/>
      <c r="AG39" s="36"/>
      <c r="AH39" s="31">
        <f t="shared" si="6"/>
        <v>0</v>
      </c>
      <c r="AI39" s="36"/>
      <c r="AJ39" s="36"/>
      <c r="AK39" s="31">
        <f t="shared" si="7"/>
        <v>0</v>
      </c>
      <c r="AL39" s="36"/>
      <c r="AM39" s="36"/>
      <c r="AN39" s="31">
        <f t="shared" si="8"/>
        <v>0</v>
      </c>
      <c r="AO39" s="36"/>
      <c r="AP39" s="36"/>
      <c r="AQ39" s="31">
        <f t="shared" si="9"/>
        <v>0</v>
      </c>
      <c r="AR39" s="36"/>
      <c r="AS39" s="197">
        <f t="shared" si="10"/>
        <v>0</v>
      </c>
      <c r="AT39" s="225"/>
      <c r="AU39" s="225"/>
      <c r="AV39" s="31">
        <f t="shared" si="11"/>
        <v>0</v>
      </c>
      <c r="AW39" s="225"/>
      <c r="AX39" s="36"/>
      <c r="AY39" s="31">
        <f t="shared" si="12"/>
        <v>0</v>
      </c>
      <c r="AZ39" s="36"/>
      <c r="BA39" s="36"/>
      <c r="BB39" s="31">
        <f t="shared" si="13"/>
        <v>0</v>
      </c>
      <c r="BC39" s="36"/>
      <c r="BD39" s="36"/>
      <c r="BE39" s="31">
        <f t="shared" si="14"/>
        <v>0</v>
      </c>
      <c r="BF39" s="31" t="str">
        <f t="shared" si="15"/>
        <v/>
      </c>
      <c r="BG39" s="36"/>
      <c r="BH39" s="197">
        <f t="shared" si="16"/>
        <v>0</v>
      </c>
      <c r="BI39" s="113"/>
      <c r="BJ39" s="113"/>
      <c r="BK39" s="31">
        <f t="shared" si="17"/>
        <v>0</v>
      </c>
      <c r="BL39" s="113"/>
      <c r="BM39" s="113"/>
      <c r="BN39" s="31">
        <f t="shared" si="18"/>
        <v>0</v>
      </c>
      <c r="BO39" s="113"/>
      <c r="BP39" s="197">
        <f t="shared" si="19"/>
        <v>0</v>
      </c>
      <c r="BQ39" s="225"/>
      <c r="BR39" s="36"/>
      <c r="BS39" s="31">
        <f t="shared" si="20"/>
        <v>0</v>
      </c>
      <c r="BT39" s="36"/>
      <c r="BU39" s="36"/>
      <c r="BV39" s="31">
        <f t="shared" si="21"/>
        <v>0</v>
      </c>
      <c r="BW39" s="36"/>
      <c r="BX39" s="36"/>
      <c r="BY39" s="31">
        <f t="shared" si="22"/>
        <v>0</v>
      </c>
      <c r="BZ39" s="36"/>
      <c r="CA39" s="36"/>
      <c r="CB39" s="31">
        <f t="shared" si="23"/>
        <v>0</v>
      </c>
      <c r="CC39" s="36"/>
      <c r="CD39" s="36"/>
      <c r="CE39" s="31">
        <f t="shared" si="24"/>
        <v>0</v>
      </c>
      <c r="CF39" s="36"/>
      <c r="CG39" s="36"/>
      <c r="CH39" s="31">
        <f t="shared" si="25"/>
        <v>0</v>
      </c>
      <c r="CI39" s="36"/>
      <c r="CJ39" s="213">
        <f t="shared" si="26"/>
        <v>0</v>
      </c>
      <c r="CK39" s="117"/>
      <c r="CL39" s="9" t="str">
        <f>IF(ISBLANK('ÁREA MEJORA COMPETENCIAL'!S39),"",(IF(ISERROR('ÁREA MEJORA COMPETENCIAL'!S39),"",('ÁREA MEJORA COMPETENCIAL'!Y39)*3.3333333)))</f>
        <v/>
      </c>
      <c r="CM39" s="4" t="str">
        <f>IF(ISBLANK('ÁREA MEJORA COMPETENCIAL'!S39),"",(MROUND(CL39,4)))</f>
        <v/>
      </c>
      <c r="CN39" s="6" t="str">
        <f>IF('ÁREA MEJORA COMPETENCIAL'!Y39&lt;=2,"",CM39)</f>
        <v/>
      </c>
      <c r="CO39" s="214">
        <f t="shared" si="27"/>
        <v>0</v>
      </c>
      <c r="CP39" s="42" t="str">
        <f>IF(ISBLANK('ÁREA MEJORA COMPETENCIAL'!S39),"",IF(CN39="","",CO39-CN39))</f>
        <v/>
      </c>
      <c r="CQ39" s="122" t="str">
        <f>IF(ISBLANK('ÁREA MEJORA COMPETENCIAL'!S39),"",IF(CN39="","VER RESULTADOS",CO39/CN39))</f>
        <v/>
      </c>
      <c r="CR39" s="75"/>
    </row>
    <row r="40" spans="1:96" s="59" customFormat="1" ht="18" customHeight="1" x14ac:dyDescent="0.3">
      <c r="A40" s="273" t="str">
        <f>IF(ISBLANK('ÁREA MEJORA COMPETENCIAL'!A40),"",'ÁREA MEJORA COMPETENCIAL'!A40)</f>
        <v/>
      </c>
      <c r="B40" s="129" t="str">
        <f>IF(ISBLANK('ÁREA MEJORA COMPETENCIAL'!B40),"",'ÁREA MEJORA COMPETENCIAL'!B40)</f>
        <v/>
      </c>
      <c r="C40" s="101" t="str">
        <f>IF(ISBLANK('ÁREA MEJORA COMPETENCIAL'!C40),"",'ÁREA MEJORA COMPETENCIAL'!C40)</f>
        <v/>
      </c>
      <c r="D40" s="14" t="str">
        <f>IF(ISBLANK('ÁREA MEJORA COMPETENCIAL'!D40),"",'ÁREA MEJORA COMPETENCIAL'!D40)</f>
        <v/>
      </c>
      <c r="E40" s="14" t="str">
        <f>IF(ISBLANK('ÁREA MEJORA COMPETENCIAL'!E40),"",'ÁREA MEJORA COMPETENCIAL'!E40)</f>
        <v/>
      </c>
      <c r="F40" s="14" t="str">
        <f>IF(ISBLANK('ÁREA MEJORA COMPETENCIAL'!F40),"",'ÁREA MEJORA COMPETENCIAL'!F40)</f>
        <v/>
      </c>
      <c r="G40" s="41"/>
      <c r="H40" s="170"/>
      <c r="I40" s="170"/>
      <c r="J40" s="170"/>
      <c r="K40" s="170"/>
      <c r="L40" s="170"/>
      <c r="M40" s="170"/>
      <c r="N40" s="36"/>
      <c r="O40" s="36"/>
      <c r="P40" s="36"/>
      <c r="Q40" s="197">
        <f t="shared" si="0"/>
        <v>0</v>
      </c>
      <c r="R40" s="36"/>
      <c r="S40" s="36"/>
      <c r="T40" s="31">
        <f t="shared" si="1"/>
        <v>0</v>
      </c>
      <c r="U40" s="36"/>
      <c r="V40" s="36"/>
      <c r="W40" s="31">
        <f t="shared" si="2"/>
        <v>0</v>
      </c>
      <c r="X40" s="36"/>
      <c r="Y40" s="36"/>
      <c r="Z40" s="31">
        <f t="shared" si="3"/>
        <v>0</v>
      </c>
      <c r="AA40" s="36"/>
      <c r="AB40" s="36"/>
      <c r="AC40" s="31">
        <f t="shared" si="4"/>
        <v>0</v>
      </c>
      <c r="AD40" s="36"/>
      <c r="AE40" s="197">
        <f t="shared" si="5"/>
        <v>0</v>
      </c>
      <c r="AF40" s="36"/>
      <c r="AG40" s="36"/>
      <c r="AH40" s="31">
        <f t="shared" si="6"/>
        <v>0</v>
      </c>
      <c r="AI40" s="36"/>
      <c r="AJ40" s="36"/>
      <c r="AK40" s="31">
        <f t="shared" si="7"/>
        <v>0</v>
      </c>
      <c r="AL40" s="36"/>
      <c r="AM40" s="36"/>
      <c r="AN40" s="31">
        <f t="shared" si="8"/>
        <v>0</v>
      </c>
      <c r="AO40" s="36"/>
      <c r="AP40" s="36"/>
      <c r="AQ40" s="31">
        <f t="shared" si="9"/>
        <v>0</v>
      </c>
      <c r="AR40" s="36"/>
      <c r="AS40" s="197">
        <f t="shared" si="10"/>
        <v>0</v>
      </c>
      <c r="AT40" s="225"/>
      <c r="AU40" s="225"/>
      <c r="AV40" s="31">
        <f t="shared" si="11"/>
        <v>0</v>
      </c>
      <c r="AW40" s="225"/>
      <c r="AX40" s="36"/>
      <c r="AY40" s="31">
        <f t="shared" si="12"/>
        <v>0</v>
      </c>
      <c r="AZ40" s="36"/>
      <c r="BA40" s="36"/>
      <c r="BB40" s="31">
        <f t="shared" si="13"/>
        <v>0</v>
      </c>
      <c r="BC40" s="36"/>
      <c r="BD40" s="36"/>
      <c r="BE40" s="31">
        <f t="shared" si="14"/>
        <v>0</v>
      </c>
      <c r="BF40" s="31" t="str">
        <f t="shared" si="15"/>
        <v/>
      </c>
      <c r="BG40" s="36"/>
      <c r="BH40" s="197">
        <f t="shared" si="16"/>
        <v>0</v>
      </c>
      <c r="BI40" s="113"/>
      <c r="BJ40" s="113"/>
      <c r="BK40" s="31">
        <f t="shared" si="17"/>
        <v>0</v>
      </c>
      <c r="BL40" s="113"/>
      <c r="BM40" s="113"/>
      <c r="BN40" s="31">
        <f t="shared" si="18"/>
        <v>0</v>
      </c>
      <c r="BO40" s="113"/>
      <c r="BP40" s="197">
        <f t="shared" si="19"/>
        <v>0</v>
      </c>
      <c r="BQ40" s="225"/>
      <c r="BR40" s="36"/>
      <c r="BS40" s="31">
        <f t="shared" si="20"/>
        <v>0</v>
      </c>
      <c r="BT40" s="36"/>
      <c r="BU40" s="36"/>
      <c r="BV40" s="31">
        <f t="shared" si="21"/>
        <v>0</v>
      </c>
      <c r="BW40" s="36"/>
      <c r="BX40" s="36"/>
      <c r="BY40" s="31">
        <f t="shared" si="22"/>
        <v>0</v>
      </c>
      <c r="BZ40" s="36"/>
      <c r="CA40" s="36"/>
      <c r="CB40" s="31">
        <f t="shared" si="23"/>
        <v>0</v>
      </c>
      <c r="CC40" s="36"/>
      <c r="CD40" s="36"/>
      <c r="CE40" s="31">
        <f t="shared" si="24"/>
        <v>0</v>
      </c>
      <c r="CF40" s="36"/>
      <c r="CG40" s="36"/>
      <c r="CH40" s="31">
        <f t="shared" si="25"/>
        <v>0</v>
      </c>
      <c r="CI40" s="36"/>
      <c r="CJ40" s="213">
        <f t="shared" si="26"/>
        <v>0</v>
      </c>
      <c r="CK40" s="117"/>
      <c r="CL40" s="9" t="str">
        <f>IF(ISBLANK('ÁREA MEJORA COMPETENCIAL'!S40),"",(IF(ISERROR('ÁREA MEJORA COMPETENCIAL'!S40),"",('ÁREA MEJORA COMPETENCIAL'!Y40)*3.3333333)))</f>
        <v/>
      </c>
      <c r="CM40" s="4" t="str">
        <f>IF(ISBLANK('ÁREA MEJORA COMPETENCIAL'!S40),"",(MROUND(CL40,4)))</f>
        <v/>
      </c>
      <c r="CN40" s="6" t="str">
        <f>IF('ÁREA MEJORA COMPETENCIAL'!Y40&lt;=2,"",CM40)</f>
        <v/>
      </c>
      <c r="CO40" s="214">
        <f t="shared" si="27"/>
        <v>0</v>
      </c>
      <c r="CP40" s="42" t="str">
        <f>IF(ISBLANK('ÁREA MEJORA COMPETENCIAL'!S40),"",IF(CN40="","",CO40-CN40))</f>
        <v/>
      </c>
      <c r="CQ40" s="122" t="str">
        <f>IF(ISBLANK('ÁREA MEJORA COMPETENCIAL'!S40),"",IF(CN40="","VER RESULTADOS",CO40/CN40))</f>
        <v/>
      </c>
      <c r="CR40" s="75"/>
    </row>
    <row r="41" spans="1:96" s="59" customFormat="1" ht="18" customHeight="1" x14ac:dyDescent="0.3">
      <c r="A41" s="273" t="str">
        <f>IF(ISBLANK('ÁREA MEJORA COMPETENCIAL'!A41),"",'ÁREA MEJORA COMPETENCIAL'!A41)</f>
        <v/>
      </c>
      <c r="B41" s="129" t="str">
        <f>IF(ISBLANK('ÁREA MEJORA COMPETENCIAL'!B41),"",'ÁREA MEJORA COMPETENCIAL'!B41)</f>
        <v/>
      </c>
      <c r="C41" s="101" t="str">
        <f>IF(ISBLANK('ÁREA MEJORA COMPETENCIAL'!C41),"",'ÁREA MEJORA COMPETENCIAL'!C41)</f>
        <v/>
      </c>
      <c r="D41" s="14" t="str">
        <f>IF(ISBLANK('ÁREA MEJORA COMPETENCIAL'!D41),"",'ÁREA MEJORA COMPETENCIAL'!D41)</f>
        <v/>
      </c>
      <c r="E41" s="14" t="str">
        <f>IF(ISBLANK('ÁREA MEJORA COMPETENCIAL'!E41),"",'ÁREA MEJORA COMPETENCIAL'!E41)</f>
        <v/>
      </c>
      <c r="F41" s="14" t="str">
        <f>IF(ISBLANK('ÁREA MEJORA COMPETENCIAL'!F41),"",'ÁREA MEJORA COMPETENCIAL'!F41)</f>
        <v/>
      </c>
      <c r="G41" s="41"/>
      <c r="H41" s="170"/>
      <c r="I41" s="170"/>
      <c r="J41" s="170"/>
      <c r="K41" s="170"/>
      <c r="L41" s="170"/>
      <c r="M41" s="170"/>
      <c r="N41" s="36"/>
      <c r="O41" s="36"/>
      <c r="P41" s="36"/>
      <c r="Q41" s="197">
        <f t="shared" si="0"/>
        <v>0</v>
      </c>
      <c r="R41" s="36"/>
      <c r="S41" s="36"/>
      <c r="T41" s="31">
        <f t="shared" si="1"/>
        <v>0</v>
      </c>
      <c r="U41" s="36"/>
      <c r="V41" s="36"/>
      <c r="W41" s="31">
        <f t="shared" si="2"/>
        <v>0</v>
      </c>
      <c r="X41" s="36"/>
      <c r="Y41" s="36"/>
      <c r="Z41" s="31">
        <f t="shared" si="3"/>
        <v>0</v>
      </c>
      <c r="AA41" s="36"/>
      <c r="AB41" s="36"/>
      <c r="AC41" s="31">
        <f t="shared" si="4"/>
        <v>0</v>
      </c>
      <c r="AD41" s="36"/>
      <c r="AE41" s="197">
        <f t="shared" si="5"/>
        <v>0</v>
      </c>
      <c r="AF41" s="36"/>
      <c r="AG41" s="36"/>
      <c r="AH41" s="31">
        <f t="shared" si="6"/>
        <v>0</v>
      </c>
      <c r="AI41" s="36"/>
      <c r="AJ41" s="36"/>
      <c r="AK41" s="31">
        <f t="shared" si="7"/>
        <v>0</v>
      </c>
      <c r="AL41" s="36"/>
      <c r="AM41" s="36"/>
      <c r="AN41" s="31">
        <f t="shared" si="8"/>
        <v>0</v>
      </c>
      <c r="AO41" s="36"/>
      <c r="AP41" s="36"/>
      <c r="AQ41" s="31">
        <f t="shared" si="9"/>
        <v>0</v>
      </c>
      <c r="AR41" s="36"/>
      <c r="AS41" s="197">
        <f t="shared" si="10"/>
        <v>0</v>
      </c>
      <c r="AT41" s="225"/>
      <c r="AU41" s="225"/>
      <c r="AV41" s="31">
        <f t="shared" si="11"/>
        <v>0</v>
      </c>
      <c r="AW41" s="225"/>
      <c r="AX41" s="36"/>
      <c r="AY41" s="31">
        <f t="shared" si="12"/>
        <v>0</v>
      </c>
      <c r="AZ41" s="36"/>
      <c r="BA41" s="36"/>
      <c r="BB41" s="31">
        <f t="shared" si="13"/>
        <v>0</v>
      </c>
      <c r="BC41" s="36"/>
      <c r="BD41" s="36"/>
      <c r="BE41" s="31">
        <f t="shared" si="14"/>
        <v>0</v>
      </c>
      <c r="BF41" s="31" t="str">
        <f t="shared" si="15"/>
        <v/>
      </c>
      <c r="BG41" s="36"/>
      <c r="BH41" s="197">
        <f t="shared" si="16"/>
        <v>0</v>
      </c>
      <c r="BI41" s="113"/>
      <c r="BJ41" s="113"/>
      <c r="BK41" s="31">
        <f t="shared" si="17"/>
        <v>0</v>
      </c>
      <c r="BL41" s="113"/>
      <c r="BM41" s="113"/>
      <c r="BN41" s="31">
        <f t="shared" si="18"/>
        <v>0</v>
      </c>
      <c r="BO41" s="113"/>
      <c r="BP41" s="197">
        <f t="shared" si="19"/>
        <v>0</v>
      </c>
      <c r="BQ41" s="225"/>
      <c r="BR41" s="36"/>
      <c r="BS41" s="31">
        <f t="shared" si="20"/>
        <v>0</v>
      </c>
      <c r="BT41" s="36"/>
      <c r="BU41" s="36"/>
      <c r="BV41" s="31">
        <f t="shared" si="21"/>
        <v>0</v>
      </c>
      <c r="BW41" s="36"/>
      <c r="BX41" s="36"/>
      <c r="BY41" s="31">
        <f t="shared" si="22"/>
        <v>0</v>
      </c>
      <c r="BZ41" s="36"/>
      <c r="CA41" s="36"/>
      <c r="CB41" s="31">
        <f t="shared" si="23"/>
        <v>0</v>
      </c>
      <c r="CC41" s="36"/>
      <c r="CD41" s="36"/>
      <c r="CE41" s="31">
        <f t="shared" si="24"/>
        <v>0</v>
      </c>
      <c r="CF41" s="36"/>
      <c r="CG41" s="36"/>
      <c r="CH41" s="31">
        <f t="shared" si="25"/>
        <v>0</v>
      </c>
      <c r="CI41" s="36"/>
      <c r="CJ41" s="213">
        <f t="shared" si="26"/>
        <v>0</v>
      </c>
      <c r="CK41" s="117"/>
      <c r="CL41" s="9" t="str">
        <f>IF(ISBLANK('ÁREA MEJORA COMPETENCIAL'!S41),"",(IF(ISERROR('ÁREA MEJORA COMPETENCIAL'!S41),"",('ÁREA MEJORA COMPETENCIAL'!Y41)*3.3333333)))</f>
        <v/>
      </c>
      <c r="CM41" s="4" t="str">
        <f>IF(ISBLANK('ÁREA MEJORA COMPETENCIAL'!S41),"",(MROUND(CL41,4)))</f>
        <v/>
      </c>
      <c r="CN41" s="6" t="str">
        <f>IF('ÁREA MEJORA COMPETENCIAL'!Y41&lt;=2,"",CM41)</f>
        <v/>
      </c>
      <c r="CO41" s="214">
        <f t="shared" si="27"/>
        <v>0</v>
      </c>
      <c r="CP41" s="42" t="str">
        <f>IF(ISBLANK('ÁREA MEJORA COMPETENCIAL'!S41),"",IF(CN41="","",CO41-CN41))</f>
        <v/>
      </c>
      <c r="CQ41" s="122" t="str">
        <f>IF(ISBLANK('ÁREA MEJORA COMPETENCIAL'!S41),"",IF(CN41="","VER RESULTADOS",CO41/CN41))</f>
        <v/>
      </c>
      <c r="CR41" s="75"/>
    </row>
    <row r="42" spans="1:96" s="59" customFormat="1" ht="18" customHeight="1" x14ac:dyDescent="0.3">
      <c r="A42" s="273" t="str">
        <f>IF(ISBLANK('ÁREA MEJORA COMPETENCIAL'!A42),"",'ÁREA MEJORA COMPETENCIAL'!A42)</f>
        <v/>
      </c>
      <c r="B42" s="129" t="str">
        <f>IF(ISBLANK('ÁREA MEJORA COMPETENCIAL'!B42),"",'ÁREA MEJORA COMPETENCIAL'!B42)</f>
        <v/>
      </c>
      <c r="C42" s="101" t="str">
        <f>IF(ISBLANK('ÁREA MEJORA COMPETENCIAL'!C42),"",'ÁREA MEJORA COMPETENCIAL'!C42)</f>
        <v/>
      </c>
      <c r="D42" s="14" t="str">
        <f>IF(ISBLANK('ÁREA MEJORA COMPETENCIAL'!D42),"",'ÁREA MEJORA COMPETENCIAL'!D42)</f>
        <v/>
      </c>
      <c r="E42" s="14" t="str">
        <f>IF(ISBLANK('ÁREA MEJORA COMPETENCIAL'!E42),"",'ÁREA MEJORA COMPETENCIAL'!E42)</f>
        <v/>
      </c>
      <c r="F42" s="14" t="str">
        <f>IF(ISBLANK('ÁREA MEJORA COMPETENCIAL'!F42),"",'ÁREA MEJORA COMPETENCIAL'!F42)</f>
        <v/>
      </c>
      <c r="G42" s="41"/>
      <c r="H42" s="170"/>
      <c r="I42" s="170"/>
      <c r="J42" s="170"/>
      <c r="K42" s="170"/>
      <c r="L42" s="170"/>
      <c r="M42" s="170"/>
      <c r="N42" s="36"/>
      <c r="O42" s="36"/>
      <c r="P42" s="36"/>
      <c r="Q42" s="197">
        <f t="shared" si="0"/>
        <v>0</v>
      </c>
      <c r="R42" s="36"/>
      <c r="S42" s="36"/>
      <c r="T42" s="31">
        <f t="shared" si="1"/>
        <v>0</v>
      </c>
      <c r="U42" s="36"/>
      <c r="V42" s="36"/>
      <c r="W42" s="31">
        <f t="shared" si="2"/>
        <v>0</v>
      </c>
      <c r="X42" s="36"/>
      <c r="Y42" s="36"/>
      <c r="Z42" s="31">
        <f t="shared" si="3"/>
        <v>0</v>
      </c>
      <c r="AA42" s="36"/>
      <c r="AB42" s="36"/>
      <c r="AC42" s="31">
        <f t="shared" si="4"/>
        <v>0</v>
      </c>
      <c r="AD42" s="36"/>
      <c r="AE42" s="197">
        <f t="shared" si="5"/>
        <v>0</v>
      </c>
      <c r="AF42" s="36"/>
      <c r="AG42" s="36"/>
      <c r="AH42" s="31">
        <f t="shared" si="6"/>
        <v>0</v>
      </c>
      <c r="AI42" s="36"/>
      <c r="AJ42" s="36"/>
      <c r="AK42" s="31">
        <f t="shared" si="7"/>
        <v>0</v>
      </c>
      <c r="AL42" s="36"/>
      <c r="AM42" s="36"/>
      <c r="AN42" s="31">
        <f t="shared" si="8"/>
        <v>0</v>
      </c>
      <c r="AO42" s="36"/>
      <c r="AP42" s="36"/>
      <c r="AQ42" s="31">
        <f t="shared" si="9"/>
        <v>0</v>
      </c>
      <c r="AR42" s="36"/>
      <c r="AS42" s="197">
        <f t="shared" si="10"/>
        <v>0</v>
      </c>
      <c r="AT42" s="225"/>
      <c r="AU42" s="225"/>
      <c r="AV42" s="31">
        <f t="shared" si="11"/>
        <v>0</v>
      </c>
      <c r="AW42" s="225"/>
      <c r="AX42" s="36"/>
      <c r="AY42" s="31">
        <f t="shared" si="12"/>
        <v>0</v>
      </c>
      <c r="AZ42" s="36"/>
      <c r="BA42" s="36"/>
      <c r="BB42" s="31">
        <f t="shared" si="13"/>
        <v>0</v>
      </c>
      <c r="BC42" s="36"/>
      <c r="BD42" s="36"/>
      <c r="BE42" s="31">
        <f t="shared" si="14"/>
        <v>0</v>
      </c>
      <c r="BF42" s="31" t="str">
        <f t="shared" si="15"/>
        <v/>
      </c>
      <c r="BG42" s="36"/>
      <c r="BH42" s="197">
        <f t="shared" si="16"/>
        <v>0</v>
      </c>
      <c r="BI42" s="113"/>
      <c r="BJ42" s="113"/>
      <c r="BK42" s="31">
        <f t="shared" si="17"/>
        <v>0</v>
      </c>
      <c r="BL42" s="113"/>
      <c r="BM42" s="113"/>
      <c r="BN42" s="31">
        <f t="shared" si="18"/>
        <v>0</v>
      </c>
      <c r="BO42" s="113"/>
      <c r="BP42" s="197">
        <f t="shared" si="19"/>
        <v>0</v>
      </c>
      <c r="BQ42" s="225"/>
      <c r="BR42" s="36"/>
      <c r="BS42" s="31">
        <f t="shared" si="20"/>
        <v>0</v>
      </c>
      <c r="BT42" s="36"/>
      <c r="BU42" s="36"/>
      <c r="BV42" s="31">
        <f t="shared" si="21"/>
        <v>0</v>
      </c>
      <c r="BW42" s="36"/>
      <c r="BX42" s="36"/>
      <c r="BY42" s="31">
        <f t="shared" si="22"/>
        <v>0</v>
      </c>
      <c r="BZ42" s="36"/>
      <c r="CA42" s="36"/>
      <c r="CB42" s="31">
        <f t="shared" si="23"/>
        <v>0</v>
      </c>
      <c r="CC42" s="36"/>
      <c r="CD42" s="36"/>
      <c r="CE42" s="31">
        <f t="shared" si="24"/>
        <v>0</v>
      </c>
      <c r="CF42" s="36"/>
      <c r="CG42" s="36"/>
      <c r="CH42" s="31">
        <f t="shared" si="25"/>
        <v>0</v>
      </c>
      <c r="CI42" s="36"/>
      <c r="CJ42" s="213">
        <f t="shared" si="26"/>
        <v>0</v>
      </c>
      <c r="CK42" s="117"/>
      <c r="CL42" s="9" t="str">
        <f>IF(ISBLANK('ÁREA MEJORA COMPETENCIAL'!S42),"",(IF(ISERROR('ÁREA MEJORA COMPETENCIAL'!S42),"",('ÁREA MEJORA COMPETENCIAL'!Y42)*3.3333333)))</f>
        <v/>
      </c>
      <c r="CM42" s="4" t="str">
        <f>IF(ISBLANK('ÁREA MEJORA COMPETENCIAL'!S42),"",(MROUND(CL42,4)))</f>
        <v/>
      </c>
      <c r="CN42" s="6" t="str">
        <f>IF('ÁREA MEJORA COMPETENCIAL'!Y42&lt;=2,"",CM42)</f>
        <v/>
      </c>
      <c r="CO42" s="214">
        <f t="shared" si="27"/>
        <v>0</v>
      </c>
      <c r="CP42" s="42" t="str">
        <f>IF(ISBLANK('ÁREA MEJORA COMPETENCIAL'!S42),"",IF(CN42="","",CO42-CN42))</f>
        <v/>
      </c>
      <c r="CQ42" s="122" t="str">
        <f>IF(ISBLANK('ÁREA MEJORA COMPETENCIAL'!S42),"",IF(CN42="","VER RESULTADOS",CO42/CN42))</f>
        <v/>
      </c>
      <c r="CR42" s="75"/>
    </row>
    <row r="43" spans="1:96" s="59" customFormat="1" ht="18" customHeight="1" x14ac:dyDescent="0.3">
      <c r="A43" s="273" t="str">
        <f>IF(ISBLANK('ÁREA MEJORA COMPETENCIAL'!A43),"",'ÁREA MEJORA COMPETENCIAL'!A43)</f>
        <v/>
      </c>
      <c r="B43" s="129" t="str">
        <f>IF(ISBLANK('ÁREA MEJORA COMPETENCIAL'!B43),"",'ÁREA MEJORA COMPETENCIAL'!B43)</f>
        <v/>
      </c>
      <c r="C43" s="101" t="str">
        <f>IF(ISBLANK('ÁREA MEJORA COMPETENCIAL'!C43),"",'ÁREA MEJORA COMPETENCIAL'!C43)</f>
        <v/>
      </c>
      <c r="D43" s="14" t="str">
        <f>IF(ISBLANK('ÁREA MEJORA COMPETENCIAL'!D43),"",'ÁREA MEJORA COMPETENCIAL'!D43)</f>
        <v/>
      </c>
      <c r="E43" s="14" t="str">
        <f>IF(ISBLANK('ÁREA MEJORA COMPETENCIAL'!E43),"",'ÁREA MEJORA COMPETENCIAL'!E43)</f>
        <v/>
      </c>
      <c r="F43" s="14" t="str">
        <f>IF(ISBLANK('ÁREA MEJORA COMPETENCIAL'!F43),"",'ÁREA MEJORA COMPETENCIAL'!F43)</f>
        <v/>
      </c>
      <c r="G43" s="41"/>
      <c r="H43" s="170"/>
      <c r="I43" s="170"/>
      <c r="J43" s="170"/>
      <c r="K43" s="170"/>
      <c r="L43" s="170"/>
      <c r="M43" s="170"/>
      <c r="N43" s="36"/>
      <c r="O43" s="36"/>
      <c r="P43" s="36"/>
      <c r="Q43" s="197">
        <f t="shared" si="0"/>
        <v>0</v>
      </c>
      <c r="R43" s="36"/>
      <c r="S43" s="36"/>
      <c r="T43" s="31">
        <f t="shared" si="1"/>
        <v>0</v>
      </c>
      <c r="U43" s="36"/>
      <c r="V43" s="36"/>
      <c r="W43" s="31">
        <f t="shared" si="2"/>
        <v>0</v>
      </c>
      <c r="X43" s="36"/>
      <c r="Y43" s="36"/>
      <c r="Z43" s="31">
        <f t="shared" si="3"/>
        <v>0</v>
      </c>
      <c r="AA43" s="36"/>
      <c r="AB43" s="36"/>
      <c r="AC43" s="31">
        <f t="shared" si="4"/>
        <v>0</v>
      </c>
      <c r="AD43" s="36"/>
      <c r="AE43" s="197">
        <f t="shared" si="5"/>
        <v>0</v>
      </c>
      <c r="AF43" s="36"/>
      <c r="AG43" s="36"/>
      <c r="AH43" s="31">
        <f t="shared" si="6"/>
        <v>0</v>
      </c>
      <c r="AI43" s="36"/>
      <c r="AJ43" s="36"/>
      <c r="AK43" s="31">
        <f t="shared" si="7"/>
        <v>0</v>
      </c>
      <c r="AL43" s="36"/>
      <c r="AM43" s="36"/>
      <c r="AN43" s="31">
        <f t="shared" si="8"/>
        <v>0</v>
      </c>
      <c r="AO43" s="36"/>
      <c r="AP43" s="36"/>
      <c r="AQ43" s="31">
        <f t="shared" si="9"/>
        <v>0</v>
      </c>
      <c r="AR43" s="36"/>
      <c r="AS43" s="197">
        <f t="shared" si="10"/>
        <v>0</v>
      </c>
      <c r="AT43" s="225"/>
      <c r="AU43" s="225"/>
      <c r="AV43" s="31">
        <f t="shared" si="11"/>
        <v>0</v>
      </c>
      <c r="AW43" s="225"/>
      <c r="AX43" s="36"/>
      <c r="AY43" s="31">
        <f t="shared" si="12"/>
        <v>0</v>
      </c>
      <c r="AZ43" s="36"/>
      <c r="BA43" s="36"/>
      <c r="BB43" s="31">
        <f t="shared" si="13"/>
        <v>0</v>
      </c>
      <c r="BC43" s="36"/>
      <c r="BD43" s="36"/>
      <c r="BE43" s="31">
        <f t="shared" si="14"/>
        <v>0</v>
      </c>
      <c r="BF43" s="31" t="str">
        <f t="shared" si="15"/>
        <v/>
      </c>
      <c r="BG43" s="36"/>
      <c r="BH43" s="197">
        <f t="shared" si="16"/>
        <v>0</v>
      </c>
      <c r="BI43" s="113"/>
      <c r="BJ43" s="113"/>
      <c r="BK43" s="31">
        <f t="shared" si="17"/>
        <v>0</v>
      </c>
      <c r="BL43" s="113"/>
      <c r="BM43" s="113"/>
      <c r="BN43" s="31">
        <f t="shared" si="18"/>
        <v>0</v>
      </c>
      <c r="BO43" s="113"/>
      <c r="BP43" s="197">
        <f t="shared" si="19"/>
        <v>0</v>
      </c>
      <c r="BQ43" s="225"/>
      <c r="BR43" s="36"/>
      <c r="BS43" s="31">
        <f t="shared" si="20"/>
        <v>0</v>
      </c>
      <c r="BT43" s="36"/>
      <c r="BU43" s="36"/>
      <c r="BV43" s="31">
        <f t="shared" si="21"/>
        <v>0</v>
      </c>
      <c r="BW43" s="36"/>
      <c r="BX43" s="36"/>
      <c r="BY43" s="31">
        <f t="shared" si="22"/>
        <v>0</v>
      </c>
      <c r="BZ43" s="36"/>
      <c r="CA43" s="36"/>
      <c r="CB43" s="31">
        <f t="shared" si="23"/>
        <v>0</v>
      </c>
      <c r="CC43" s="36"/>
      <c r="CD43" s="36"/>
      <c r="CE43" s="31">
        <f t="shared" si="24"/>
        <v>0</v>
      </c>
      <c r="CF43" s="36"/>
      <c r="CG43" s="36"/>
      <c r="CH43" s="31">
        <f t="shared" si="25"/>
        <v>0</v>
      </c>
      <c r="CI43" s="36"/>
      <c r="CJ43" s="213">
        <f t="shared" si="26"/>
        <v>0</v>
      </c>
      <c r="CK43" s="117"/>
      <c r="CL43" s="9" t="str">
        <f>IF(ISBLANK('ÁREA MEJORA COMPETENCIAL'!S43),"",(IF(ISERROR('ÁREA MEJORA COMPETENCIAL'!S43),"",('ÁREA MEJORA COMPETENCIAL'!Y43)*3.3333333)))</f>
        <v/>
      </c>
      <c r="CM43" s="4" t="str">
        <f>IF(ISBLANK('ÁREA MEJORA COMPETENCIAL'!S43),"",(MROUND(CL43,4)))</f>
        <v/>
      </c>
      <c r="CN43" s="6" t="str">
        <f>IF('ÁREA MEJORA COMPETENCIAL'!Y43&lt;=2,"",CM43)</f>
        <v/>
      </c>
      <c r="CO43" s="214">
        <f t="shared" si="27"/>
        <v>0</v>
      </c>
      <c r="CP43" s="42" t="str">
        <f>IF(ISBLANK('ÁREA MEJORA COMPETENCIAL'!S43),"",IF(CN43="","",CO43-CN43))</f>
        <v/>
      </c>
      <c r="CQ43" s="122" t="str">
        <f>IF(ISBLANK('ÁREA MEJORA COMPETENCIAL'!S43),"",IF(CN43="","VER RESULTADOS",CO43/CN43))</f>
        <v/>
      </c>
      <c r="CR43" s="75"/>
    </row>
    <row r="44" spans="1:96" s="59" customFormat="1" ht="18" customHeight="1" x14ac:dyDescent="0.3">
      <c r="A44" s="273" t="str">
        <f>IF(ISBLANK('ÁREA MEJORA COMPETENCIAL'!A44),"",'ÁREA MEJORA COMPETENCIAL'!A44)</f>
        <v/>
      </c>
      <c r="B44" s="129" t="str">
        <f>IF(ISBLANK('ÁREA MEJORA COMPETENCIAL'!B44),"",'ÁREA MEJORA COMPETENCIAL'!B44)</f>
        <v/>
      </c>
      <c r="C44" s="101" t="str">
        <f>IF(ISBLANK('ÁREA MEJORA COMPETENCIAL'!C44),"",'ÁREA MEJORA COMPETENCIAL'!C44)</f>
        <v/>
      </c>
      <c r="D44" s="14" t="str">
        <f>IF(ISBLANK('ÁREA MEJORA COMPETENCIAL'!D44),"",'ÁREA MEJORA COMPETENCIAL'!D44)</f>
        <v/>
      </c>
      <c r="E44" s="14" t="str">
        <f>IF(ISBLANK('ÁREA MEJORA COMPETENCIAL'!E44),"",'ÁREA MEJORA COMPETENCIAL'!E44)</f>
        <v/>
      </c>
      <c r="F44" s="14" t="str">
        <f>IF(ISBLANK('ÁREA MEJORA COMPETENCIAL'!F44),"",'ÁREA MEJORA COMPETENCIAL'!F44)</f>
        <v/>
      </c>
      <c r="G44" s="41"/>
      <c r="H44" s="170"/>
      <c r="I44" s="170"/>
      <c r="J44" s="170"/>
      <c r="K44" s="170"/>
      <c r="L44" s="170"/>
      <c r="M44" s="170"/>
      <c r="N44" s="36"/>
      <c r="O44" s="36"/>
      <c r="P44" s="36"/>
      <c r="Q44" s="197">
        <f t="shared" si="0"/>
        <v>0</v>
      </c>
      <c r="R44" s="36"/>
      <c r="S44" s="36"/>
      <c r="T44" s="31">
        <f t="shared" si="1"/>
        <v>0</v>
      </c>
      <c r="U44" s="36"/>
      <c r="V44" s="36"/>
      <c r="W44" s="31">
        <f t="shared" si="2"/>
        <v>0</v>
      </c>
      <c r="X44" s="36"/>
      <c r="Y44" s="36"/>
      <c r="Z44" s="31">
        <f t="shared" si="3"/>
        <v>0</v>
      </c>
      <c r="AA44" s="36"/>
      <c r="AB44" s="36"/>
      <c r="AC44" s="31">
        <f t="shared" si="4"/>
        <v>0</v>
      </c>
      <c r="AD44" s="36"/>
      <c r="AE44" s="197">
        <f t="shared" si="5"/>
        <v>0</v>
      </c>
      <c r="AF44" s="36"/>
      <c r="AG44" s="36"/>
      <c r="AH44" s="31">
        <f t="shared" si="6"/>
        <v>0</v>
      </c>
      <c r="AI44" s="36"/>
      <c r="AJ44" s="36"/>
      <c r="AK44" s="31">
        <f t="shared" si="7"/>
        <v>0</v>
      </c>
      <c r="AL44" s="36"/>
      <c r="AM44" s="36"/>
      <c r="AN44" s="31">
        <f t="shared" si="8"/>
        <v>0</v>
      </c>
      <c r="AO44" s="36"/>
      <c r="AP44" s="36"/>
      <c r="AQ44" s="31">
        <f t="shared" si="9"/>
        <v>0</v>
      </c>
      <c r="AR44" s="36"/>
      <c r="AS44" s="197">
        <f t="shared" si="10"/>
        <v>0</v>
      </c>
      <c r="AT44" s="225"/>
      <c r="AU44" s="225"/>
      <c r="AV44" s="31">
        <f t="shared" si="11"/>
        <v>0</v>
      </c>
      <c r="AW44" s="225"/>
      <c r="AX44" s="36"/>
      <c r="AY44" s="31">
        <f t="shared" si="12"/>
        <v>0</v>
      </c>
      <c r="AZ44" s="36"/>
      <c r="BA44" s="36"/>
      <c r="BB44" s="31">
        <f t="shared" si="13"/>
        <v>0</v>
      </c>
      <c r="BC44" s="36"/>
      <c r="BD44" s="36"/>
      <c r="BE44" s="31">
        <f t="shared" si="14"/>
        <v>0</v>
      </c>
      <c r="BF44" s="31" t="str">
        <f t="shared" si="15"/>
        <v/>
      </c>
      <c r="BG44" s="36"/>
      <c r="BH44" s="197">
        <f t="shared" si="16"/>
        <v>0</v>
      </c>
      <c r="BI44" s="113"/>
      <c r="BJ44" s="113"/>
      <c r="BK44" s="31">
        <f t="shared" si="17"/>
        <v>0</v>
      </c>
      <c r="BL44" s="113"/>
      <c r="BM44" s="113"/>
      <c r="BN44" s="31">
        <f t="shared" si="18"/>
        <v>0</v>
      </c>
      <c r="BO44" s="113"/>
      <c r="BP44" s="197">
        <f t="shared" si="19"/>
        <v>0</v>
      </c>
      <c r="BQ44" s="225"/>
      <c r="BR44" s="36"/>
      <c r="BS44" s="31">
        <f t="shared" si="20"/>
        <v>0</v>
      </c>
      <c r="BT44" s="36"/>
      <c r="BU44" s="36"/>
      <c r="BV44" s="31">
        <f t="shared" si="21"/>
        <v>0</v>
      </c>
      <c r="BW44" s="36"/>
      <c r="BX44" s="36"/>
      <c r="BY44" s="31">
        <f t="shared" si="22"/>
        <v>0</v>
      </c>
      <c r="BZ44" s="36"/>
      <c r="CA44" s="36"/>
      <c r="CB44" s="31">
        <f t="shared" si="23"/>
        <v>0</v>
      </c>
      <c r="CC44" s="36"/>
      <c r="CD44" s="36"/>
      <c r="CE44" s="31">
        <f t="shared" si="24"/>
        <v>0</v>
      </c>
      <c r="CF44" s="36"/>
      <c r="CG44" s="36"/>
      <c r="CH44" s="31">
        <f t="shared" si="25"/>
        <v>0</v>
      </c>
      <c r="CI44" s="36"/>
      <c r="CJ44" s="213">
        <f t="shared" si="26"/>
        <v>0</v>
      </c>
      <c r="CK44" s="117"/>
      <c r="CL44" s="9" t="str">
        <f>IF(ISBLANK('ÁREA MEJORA COMPETENCIAL'!S44),"",(IF(ISERROR('ÁREA MEJORA COMPETENCIAL'!S44),"",('ÁREA MEJORA COMPETENCIAL'!Y44)*3.3333333)))</f>
        <v/>
      </c>
      <c r="CM44" s="4" t="str">
        <f>IF(ISBLANK('ÁREA MEJORA COMPETENCIAL'!S44),"",(MROUND(CL44,4)))</f>
        <v/>
      </c>
      <c r="CN44" s="6" t="str">
        <f>IF('ÁREA MEJORA COMPETENCIAL'!Y44&lt;=2,"",CM44)</f>
        <v/>
      </c>
      <c r="CO44" s="214">
        <f t="shared" si="27"/>
        <v>0</v>
      </c>
      <c r="CP44" s="42" t="str">
        <f>IF(ISBLANK('ÁREA MEJORA COMPETENCIAL'!S44),"",IF(CN44="","",CO44-CN44))</f>
        <v/>
      </c>
      <c r="CQ44" s="122" t="str">
        <f>IF(ISBLANK('ÁREA MEJORA COMPETENCIAL'!S44),"",IF(CN44="","VER RESULTADOS",CO44/CN44))</f>
        <v/>
      </c>
      <c r="CR44" s="75"/>
    </row>
    <row r="45" spans="1:96" s="59" customFormat="1" ht="18" customHeight="1" x14ac:dyDescent="0.3">
      <c r="A45" s="273" t="str">
        <f>IF(ISBLANK('ÁREA MEJORA COMPETENCIAL'!A45),"",'ÁREA MEJORA COMPETENCIAL'!A45)</f>
        <v/>
      </c>
      <c r="B45" s="129" t="str">
        <f>IF(ISBLANK('ÁREA MEJORA COMPETENCIAL'!B45),"",'ÁREA MEJORA COMPETENCIAL'!B45)</f>
        <v/>
      </c>
      <c r="C45" s="101" t="str">
        <f>IF(ISBLANK('ÁREA MEJORA COMPETENCIAL'!C45),"",'ÁREA MEJORA COMPETENCIAL'!C45)</f>
        <v/>
      </c>
      <c r="D45" s="14" t="str">
        <f>IF(ISBLANK('ÁREA MEJORA COMPETENCIAL'!D45),"",'ÁREA MEJORA COMPETENCIAL'!D45)</f>
        <v/>
      </c>
      <c r="E45" s="14" t="str">
        <f>IF(ISBLANK('ÁREA MEJORA COMPETENCIAL'!E45),"",'ÁREA MEJORA COMPETENCIAL'!E45)</f>
        <v/>
      </c>
      <c r="F45" s="14" t="str">
        <f>IF(ISBLANK('ÁREA MEJORA COMPETENCIAL'!F45),"",'ÁREA MEJORA COMPETENCIAL'!F45)</f>
        <v/>
      </c>
      <c r="G45" s="41"/>
      <c r="H45" s="170"/>
      <c r="I45" s="170"/>
      <c r="J45" s="170"/>
      <c r="K45" s="170"/>
      <c r="L45" s="170"/>
      <c r="M45" s="170"/>
      <c r="N45" s="36"/>
      <c r="O45" s="36"/>
      <c r="P45" s="36"/>
      <c r="Q45" s="197">
        <f t="shared" si="0"/>
        <v>0</v>
      </c>
      <c r="R45" s="36"/>
      <c r="S45" s="36"/>
      <c r="T45" s="31">
        <f t="shared" si="1"/>
        <v>0</v>
      </c>
      <c r="U45" s="36"/>
      <c r="V45" s="36"/>
      <c r="W45" s="31">
        <f t="shared" si="2"/>
        <v>0</v>
      </c>
      <c r="X45" s="36"/>
      <c r="Y45" s="36"/>
      <c r="Z45" s="31">
        <f t="shared" si="3"/>
        <v>0</v>
      </c>
      <c r="AA45" s="36"/>
      <c r="AB45" s="36"/>
      <c r="AC45" s="31">
        <f t="shared" si="4"/>
        <v>0</v>
      </c>
      <c r="AD45" s="36"/>
      <c r="AE45" s="197">
        <f t="shared" si="5"/>
        <v>0</v>
      </c>
      <c r="AF45" s="36"/>
      <c r="AG45" s="36"/>
      <c r="AH45" s="31">
        <f t="shared" si="6"/>
        <v>0</v>
      </c>
      <c r="AI45" s="36"/>
      <c r="AJ45" s="36"/>
      <c r="AK45" s="31">
        <f t="shared" si="7"/>
        <v>0</v>
      </c>
      <c r="AL45" s="36"/>
      <c r="AM45" s="36"/>
      <c r="AN45" s="31">
        <f t="shared" si="8"/>
        <v>0</v>
      </c>
      <c r="AO45" s="36"/>
      <c r="AP45" s="36"/>
      <c r="AQ45" s="31">
        <f t="shared" si="9"/>
        <v>0</v>
      </c>
      <c r="AR45" s="36"/>
      <c r="AS45" s="197">
        <f t="shared" si="10"/>
        <v>0</v>
      </c>
      <c r="AT45" s="225"/>
      <c r="AU45" s="225"/>
      <c r="AV45" s="31">
        <f t="shared" si="11"/>
        <v>0</v>
      </c>
      <c r="AW45" s="225"/>
      <c r="AX45" s="36"/>
      <c r="AY45" s="31">
        <f t="shared" si="12"/>
        <v>0</v>
      </c>
      <c r="AZ45" s="36"/>
      <c r="BA45" s="36"/>
      <c r="BB45" s="31">
        <f t="shared" si="13"/>
        <v>0</v>
      </c>
      <c r="BC45" s="36"/>
      <c r="BD45" s="36"/>
      <c r="BE45" s="31">
        <f t="shared" si="14"/>
        <v>0</v>
      </c>
      <c r="BF45" s="31" t="str">
        <f t="shared" si="15"/>
        <v/>
      </c>
      <c r="BG45" s="36"/>
      <c r="BH45" s="197">
        <f t="shared" si="16"/>
        <v>0</v>
      </c>
      <c r="BI45" s="113"/>
      <c r="BJ45" s="113"/>
      <c r="BK45" s="31">
        <f t="shared" si="17"/>
        <v>0</v>
      </c>
      <c r="BL45" s="113"/>
      <c r="BM45" s="113"/>
      <c r="BN45" s="31">
        <f t="shared" si="18"/>
        <v>0</v>
      </c>
      <c r="BO45" s="113"/>
      <c r="BP45" s="197">
        <f t="shared" si="19"/>
        <v>0</v>
      </c>
      <c r="BQ45" s="225"/>
      <c r="BR45" s="36"/>
      <c r="BS45" s="31">
        <f t="shared" si="20"/>
        <v>0</v>
      </c>
      <c r="BT45" s="36"/>
      <c r="BU45" s="36"/>
      <c r="BV45" s="31">
        <f t="shared" si="21"/>
        <v>0</v>
      </c>
      <c r="BW45" s="36"/>
      <c r="BX45" s="36"/>
      <c r="BY45" s="31">
        <f t="shared" si="22"/>
        <v>0</v>
      </c>
      <c r="BZ45" s="36"/>
      <c r="CA45" s="36"/>
      <c r="CB45" s="31">
        <f t="shared" si="23"/>
        <v>0</v>
      </c>
      <c r="CC45" s="36"/>
      <c r="CD45" s="36"/>
      <c r="CE45" s="31">
        <f t="shared" si="24"/>
        <v>0</v>
      </c>
      <c r="CF45" s="36"/>
      <c r="CG45" s="36"/>
      <c r="CH45" s="31">
        <f t="shared" si="25"/>
        <v>0</v>
      </c>
      <c r="CI45" s="36"/>
      <c r="CJ45" s="213">
        <f t="shared" si="26"/>
        <v>0</v>
      </c>
      <c r="CK45" s="117"/>
      <c r="CL45" s="9" t="str">
        <f>IF(ISBLANK('ÁREA MEJORA COMPETENCIAL'!S45),"",(IF(ISERROR('ÁREA MEJORA COMPETENCIAL'!S45),"",('ÁREA MEJORA COMPETENCIAL'!Y45)*3.3333333)))</f>
        <v/>
      </c>
      <c r="CM45" s="4" t="str">
        <f>IF(ISBLANK('ÁREA MEJORA COMPETENCIAL'!S45),"",(MROUND(CL45,4)))</f>
        <v/>
      </c>
      <c r="CN45" s="6" t="str">
        <f>IF('ÁREA MEJORA COMPETENCIAL'!Y45&lt;=2,"",CM45)</f>
        <v/>
      </c>
      <c r="CO45" s="214">
        <f t="shared" si="27"/>
        <v>0</v>
      </c>
      <c r="CP45" s="42" t="str">
        <f>IF(ISBLANK('ÁREA MEJORA COMPETENCIAL'!S45),"",IF(CN45="","",CO45-CN45))</f>
        <v/>
      </c>
      <c r="CQ45" s="122" t="str">
        <f>IF(ISBLANK('ÁREA MEJORA COMPETENCIAL'!S45),"",IF(CN45="","VER RESULTADOS",CO45/CN45))</f>
        <v/>
      </c>
      <c r="CR45" s="75"/>
    </row>
    <row r="46" spans="1:96" s="59" customFormat="1" ht="18" customHeight="1" x14ac:dyDescent="0.3">
      <c r="A46" s="273" t="str">
        <f>IF(ISBLANK('ÁREA MEJORA COMPETENCIAL'!A46),"",'ÁREA MEJORA COMPETENCIAL'!A46)</f>
        <v/>
      </c>
      <c r="B46" s="129" t="str">
        <f>IF(ISBLANK('ÁREA MEJORA COMPETENCIAL'!B46),"",'ÁREA MEJORA COMPETENCIAL'!B46)</f>
        <v/>
      </c>
      <c r="C46" s="101" t="str">
        <f>IF(ISBLANK('ÁREA MEJORA COMPETENCIAL'!C46),"",'ÁREA MEJORA COMPETENCIAL'!C46)</f>
        <v/>
      </c>
      <c r="D46" s="14" t="str">
        <f>IF(ISBLANK('ÁREA MEJORA COMPETENCIAL'!D46),"",'ÁREA MEJORA COMPETENCIAL'!D46)</f>
        <v/>
      </c>
      <c r="E46" s="14" t="str">
        <f>IF(ISBLANK('ÁREA MEJORA COMPETENCIAL'!E46),"",'ÁREA MEJORA COMPETENCIAL'!E46)</f>
        <v/>
      </c>
      <c r="F46" s="14" t="str">
        <f>IF(ISBLANK('ÁREA MEJORA COMPETENCIAL'!F46),"",'ÁREA MEJORA COMPETENCIAL'!F46)</f>
        <v/>
      </c>
      <c r="G46" s="41"/>
      <c r="H46" s="170"/>
      <c r="I46" s="170"/>
      <c r="J46" s="170"/>
      <c r="K46" s="170"/>
      <c r="L46" s="170"/>
      <c r="M46" s="170"/>
      <c r="N46" s="36"/>
      <c r="O46" s="36"/>
      <c r="P46" s="36"/>
      <c r="Q46" s="197">
        <f t="shared" si="0"/>
        <v>0</v>
      </c>
      <c r="R46" s="36"/>
      <c r="S46" s="36"/>
      <c r="T46" s="31">
        <f t="shared" si="1"/>
        <v>0</v>
      </c>
      <c r="U46" s="36"/>
      <c r="V46" s="36"/>
      <c r="W46" s="31">
        <f t="shared" si="2"/>
        <v>0</v>
      </c>
      <c r="X46" s="36"/>
      <c r="Y46" s="36"/>
      <c r="Z46" s="31">
        <f t="shared" si="3"/>
        <v>0</v>
      </c>
      <c r="AA46" s="36"/>
      <c r="AB46" s="36"/>
      <c r="AC46" s="31">
        <f t="shared" si="4"/>
        <v>0</v>
      </c>
      <c r="AD46" s="36"/>
      <c r="AE46" s="197">
        <f t="shared" si="5"/>
        <v>0</v>
      </c>
      <c r="AF46" s="36"/>
      <c r="AG46" s="36"/>
      <c r="AH46" s="31">
        <f t="shared" si="6"/>
        <v>0</v>
      </c>
      <c r="AI46" s="36"/>
      <c r="AJ46" s="36"/>
      <c r="AK46" s="31">
        <f t="shared" si="7"/>
        <v>0</v>
      </c>
      <c r="AL46" s="36"/>
      <c r="AM46" s="36"/>
      <c r="AN46" s="31">
        <f t="shared" si="8"/>
        <v>0</v>
      </c>
      <c r="AO46" s="36"/>
      <c r="AP46" s="36"/>
      <c r="AQ46" s="31">
        <f t="shared" si="9"/>
        <v>0</v>
      </c>
      <c r="AR46" s="36"/>
      <c r="AS46" s="197">
        <f t="shared" si="10"/>
        <v>0</v>
      </c>
      <c r="AT46" s="225"/>
      <c r="AU46" s="225"/>
      <c r="AV46" s="31">
        <f t="shared" si="11"/>
        <v>0</v>
      </c>
      <c r="AW46" s="225"/>
      <c r="AX46" s="36"/>
      <c r="AY46" s="31">
        <f t="shared" si="12"/>
        <v>0</v>
      </c>
      <c r="AZ46" s="36"/>
      <c r="BA46" s="36"/>
      <c r="BB46" s="31">
        <f t="shared" si="13"/>
        <v>0</v>
      </c>
      <c r="BC46" s="36"/>
      <c r="BD46" s="36"/>
      <c r="BE46" s="31">
        <f t="shared" si="14"/>
        <v>0</v>
      </c>
      <c r="BF46" s="31" t="str">
        <f t="shared" si="15"/>
        <v/>
      </c>
      <c r="BG46" s="36"/>
      <c r="BH46" s="197">
        <f t="shared" si="16"/>
        <v>0</v>
      </c>
      <c r="BI46" s="113"/>
      <c r="BJ46" s="113"/>
      <c r="BK46" s="31">
        <f t="shared" si="17"/>
        <v>0</v>
      </c>
      <c r="BL46" s="113"/>
      <c r="BM46" s="113"/>
      <c r="BN46" s="31">
        <f t="shared" si="18"/>
        <v>0</v>
      </c>
      <c r="BO46" s="113"/>
      <c r="BP46" s="197">
        <f t="shared" si="19"/>
        <v>0</v>
      </c>
      <c r="BQ46" s="225"/>
      <c r="BR46" s="36"/>
      <c r="BS46" s="31">
        <f t="shared" si="20"/>
        <v>0</v>
      </c>
      <c r="BT46" s="36"/>
      <c r="BU46" s="36"/>
      <c r="BV46" s="31">
        <f t="shared" si="21"/>
        <v>0</v>
      </c>
      <c r="BW46" s="36"/>
      <c r="BX46" s="36"/>
      <c r="BY46" s="31">
        <f t="shared" si="22"/>
        <v>0</v>
      </c>
      <c r="BZ46" s="36"/>
      <c r="CA46" s="36"/>
      <c r="CB46" s="31">
        <f t="shared" si="23"/>
        <v>0</v>
      </c>
      <c r="CC46" s="36"/>
      <c r="CD46" s="36"/>
      <c r="CE46" s="31">
        <f t="shared" si="24"/>
        <v>0</v>
      </c>
      <c r="CF46" s="36"/>
      <c r="CG46" s="36"/>
      <c r="CH46" s="31">
        <f t="shared" si="25"/>
        <v>0</v>
      </c>
      <c r="CI46" s="36"/>
      <c r="CJ46" s="213">
        <f t="shared" si="26"/>
        <v>0</v>
      </c>
      <c r="CK46" s="117"/>
      <c r="CL46" s="9" t="str">
        <f>IF(ISBLANK('ÁREA MEJORA COMPETENCIAL'!S46),"",(IF(ISERROR('ÁREA MEJORA COMPETENCIAL'!S46),"",('ÁREA MEJORA COMPETENCIAL'!Y46)*3.3333333)))</f>
        <v/>
      </c>
      <c r="CM46" s="4" t="str">
        <f>IF(ISBLANK('ÁREA MEJORA COMPETENCIAL'!S46),"",(MROUND(CL46,4)))</f>
        <v/>
      </c>
      <c r="CN46" s="6" t="str">
        <f>IF('ÁREA MEJORA COMPETENCIAL'!Y46&lt;=2,"",CM46)</f>
        <v/>
      </c>
      <c r="CO46" s="214">
        <f t="shared" si="27"/>
        <v>0</v>
      </c>
      <c r="CP46" s="42" t="str">
        <f>IF(ISBLANK('ÁREA MEJORA COMPETENCIAL'!S46),"",IF(CN46="","",CO46-CN46))</f>
        <v/>
      </c>
      <c r="CQ46" s="122" t="str">
        <f>IF(ISBLANK('ÁREA MEJORA COMPETENCIAL'!S46),"",IF(CN46="","VER RESULTADOS",CO46/CN46))</f>
        <v/>
      </c>
      <c r="CR46" s="75"/>
    </row>
    <row r="47" spans="1:96" s="59" customFormat="1" ht="18" customHeight="1" x14ac:dyDescent="0.3">
      <c r="A47" s="273" t="str">
        <f>IF(ISBLANK('ÁREA MEJORA COMPETENCIAL'!A47),"",'ÁREA MEJORA COMPETENCIAL'!A47)</f>
        <v/>
      </c>
      <c r="B47" s="129" t="str">
        <f>IF(ISBLANK('ÁREA MEJORA COMPETENCIAL'!B47),"",'ÁREA MEJORA COMPETENCIAL'!B47)</f>
        <v/>
      </c>
      <c r="C47" s="101" t="str">
        <f>IF(ISBLANK('ÁREA MEJORA COMPETENCIAL'!C47),"",'ÁREA MEJORA COMPETENCIAL'!C47)</f>
        <v/>
      </c>
      <c r="D47" s="14" t="str">
        <f>IF(ISBLANK('ÁREA MEJORA COMPETENCIAL'!D47),"",'ÁREA MEJORA COMPETENCIAL'!D47)</f>
        <v/>
      </c>
      <c r="E47" s="14" t="str">
        <f>IF(ISBLANK('ÁREA MEJORA COMPETENCIAL'!E47),"",'ÁREA MEJORA COMPETENCIAL'!E47)</f>
        <v/>
      </c>
      <c r="F47" s="14" t="str">
        <f>IF(ISBLANK('ÁREA MEJORA COMPETENCIAL'!F47),"",'ÁREA MEJORA COMPETENCIAL'!F47)</f>
        <v/>
      </c>
      <c r="G47" s="41"/>
      <c r="H47" s="170"/>
      <c r="I47" s="170"/>
      <c r="J47" s="170"/>
      <c r="K47" s="170"/>
      <c r="L47" s="170"/>
      <c r="M47" s="170"/>
      <c r="N47" s="36"/>
      <c r="O47" s="36"/>
      <c r="P47" s="36"/>
      <c r="Q47" s="197">
        <f t="shared" si="0"/>
        <v>0</v>
      </c>
      <c r="R47" s="36"/>
      <c r="S47" s="36"/>
      <c r="T47" s="31">
        <f t="shared" si="1"/>
        <v>0</v>
      </c>
      <c r="U47" s="36"/>
      <c r="V47" s="36"/>
      <c r="W47" s="31">
        <f t="shared" si="2"/>
        <v>0</v>
      </c>
      <c r="X47" s="36"/>
      <c r="Y47" s="36"/>
      <c r="Z47" s="31">
        <f t="shared" si="3"/>
        <v>0</v>
      </c>
      <c r="AA47" s="36"/>
      <c r="AB47" s="36"/>
      <c r="AC47" s="31">
        <f t="shared" si="4"/>
        <v>0</v>
      </c>
      <c r="AD47" s="36"/>
      <c r="AE47" s="197">
        <f t="shared" si="5"/>
        <v>0</v>
      </c>
      <c r="AF47" s="36"/>
      <c r="AG47" s="36"/>
      <c r="AH47" s="31">
        <f t="shared" si="6"/>
        <v>0</v>
      </c>
      <c r="AI47" s="36"/>
      <c r="AJ47" s="36"/>
      <c r="AK47" s="31">
        <f t="shared" si="7"/>
        <v>0</v>
      </c>
      <c r="AL47" s="36"/>
      <c r="AM47" s="36"/>
      <c r="AN47" s="31">
        <f t="shared" si="8"/>
        <v>0</v>
      </c>
      <c r="AO47" s="36"/>
      <c r="AP47" s="36"/>
      <c r="AQ47" s="31">
        <f t="shared" si="9"/>
        <v>0</v>
      </c>
      <c r="AR47" s="36"/>
      <c r="AS47" s="197">
        <f t="shared" si="10"/>
        <v>0</v>
      </c>
      <c r="AT47" s="225"/>
      <c r="AU47" s="225"/>
      <c r="AV47" s="31">
        <f t="shared" si="11"/>
        <v>0</v>
      </c>
      <c r="AW47" s="225"/>
      <c r="AX47" s="36"/>
      <c r="AY47" s="31">
        <f t="shared" si="12"/>
        <v>0</v>
      </c>
      <c r="AZ47" s="36"/>
      <c r="BA47" s="36"/>
      <c r="BB47" s="31">
        <f t="shared" si="13"/>
        <v>0</v>
      </c>
      <c r="BC47" s="36"/>
      <c r="BD47" s="36"/>
      <c r="BE47" s="31">
        <f t="shared" si="14"/>
        <v>0</v>
      </c>
      <c r="BF47" s="31" t="str">
        <f t="shared" si="15"/>
        <v/>
      </c>
      <c r="BG47" s="36"/>
      <c r="BH47" s="197">
        <f t="shared" si="16"/>
        <v>0</v>
      </c>
      <c r="BI47" s="113"/>
      <c r="BJ47" s="113"/>
      <c r="BK47" s="31">
        <f t="shared" si="17"/>
        <v>0</v>
      </c>
      <c r="BL47" s="113"/>
      <c r="BM47" s="113"/>
      <c r="BN47" s="31">
        <f t="shared" si="18"/>
        <v>0</v>
      </c>
      <c r="BO47" s="113"/>
      <c r="BP47" s="197">
        <f t="shared" si="19"/>
        <v>0</v>
      </c>
      <c r="BQ47" s="225"/>
      <c r="BR47" s="36"/>
      <c r="BS47" s="31">
        <f t="shared" si="20"/>
        <v>0</v>
      </c>
      <c r="BT47" s="36"/>
      <c r="BU47" s="36"/>
      <c r="BV47" s="31">
        <f t="shared" si="21"/>
        <v>0</v>
      </c>
      <c r="BW47" s="36"/>
      <c r="BX47" s="36"/>
      <c r="BY47" s="31">
        <f t="shared" si="22"/>
        <v>0</v>
      </c>
      <c r="BZ47" s="36"/>
      <c r="CA47" s="36"/>
      <c r="CB47" s="31">
        <f t="shared" si="23"/>
        <v>0</v>
      </c>
      <c r="CC47" s="36"/>
      <c r="CD47" s="36"/>
      <c r="CE47" s="31">
        <f t="shared" si="24"/>
        <v>0</v>
      </c>
      <c r="CF47" s="36"/>
      <c r="CG47" s="36"/>
      <c r="CH47" s="31">
        <f t="shared" si="25"/>
        <v>0</v>
      </c>
      <c r="CI47" s="36"/>
      <c r="CJ47" s="213">
        <f t="shared" si="26"/>
        <v>0</v>
      </c>
      <c r="CK47" s="117"/>
      <c r="CL47" s="9" t="str">
        <f>IF(ISBLANK('ÁREA MEJORA COMPETENCIAL'!S47),"",(IF(ISERROR('ÁREA MEJORA COMPETENCIAL'!S47),"",('ÁREA MEJORA COMPETENCIAL'!Y47)*3.3333333)))</f>
        <v/>
      </c>
      <c r="CM47" s="4" t="str">
        <f>IF(ISBLANK('ÁREA MEJORA COMPETENCIAL'!S47),"",(MROUND(CL47,4)))</f>
        <v/>
      </c>
      <c r="CN47" s="6" t="str">
        <f>IF('ÁREA MEJORA COMPETENCIAL'!Y47&lt;=2,"",CM47)</f>
        <v/>
      </c>
      <c r="CO47" s="214">
        <f t="shared" si="27"/>
        <v>0</v>
      </c>
      <c r="CP47" s="42" t="str">
        <f>IF(ISBLANK('ÁREA MEJORA COMPETENCIAL'!S47),"",IF(CN47="","",CO47-CN47))</f>
        <v/>
      </c>
      <c r="CQ47" s="122" t="str">
        <f>IF(ISBLANK('ÁREA MEJORA COMPETENCIAL'!S47),"",IF(CN47="","VER RESULTADOS",CO47/CN47))</f>
        <v/>
      </c>
      <c r="CR47" s="75"/>
    </row>
    <row r="48" spans="1:96" s="59" customFormat="1" ht="18" customHeight="1" x14ac:dyDescent="0.3">
      <c r="A48" s="273" t="str">
        <f>IF(ISBLANK('ÁREA MEJORA COMPETENCIAL'!A48),"",'ÁREA MEJORA COMPETENCIAL'!A48)</f>
        <v/>
      </c>
      <c r="B48" s="129" t="str">
        <f>IF(ISBLANK('ÁREA MEJORA COMPETENCIAL'!B48),"",'ÁREA MEJORA COMPETENCIAL'!B48)</f>
        <v/>
      </c>
      <c r="C48" s="101" t="str">
        <f>IF(ISBLANK('ÁREA MEJORA COMPETENCIAL'!C48),"",'ÁREA MEJORA COMPETENCIAL'!C48)</f>
        <v/>
      </c>
      <c r="D48" s="14" t="str">
        <f>IF(ISBLANK('ÁREA MEJORA COMPETENCIAL'!D48),"",'ÁREA MEJORA COMPETENCIAL'!D48)</f>
        <v/>
      </c>
      <c r="E48" s="14" t="str">
        <f>IF(ISBLANK('ÁREA MEJORA COMPETENCIAL'!E48),"",'ÁREA MEJORA COMPETENCIAL'!E48)</f>
        <v/>
      </c>
      <c r="F48" s="14" t="str">
        <f>IF(ISBLANK('ÁREA MEJORA COMPETENCIAL'!F48),"",'ÁREA MEJORA COMPETENCIAL'!F48)</f>
        <v/>
      </c>
      <c r="G48" s="41"/>
      <c r="H48" s="170"/>
      <c r="I48" s="170"/>
      <c r="J48" s="170"/>
      <c r="K48" s="170"/>
      <c r="L48" s="170"/>
      <c r="M48" s="170"/>
      <c r="N48" s="36"/>
      <c r="O48" s="36"/>
      <c r="P48" s="36"/>
      <c r="Q48" s="197">
        <f t="shared" si="0"/>
        <v>0</v>
      </c>
      <c r="R48" s="36"/>
      <c r="S48" s="36"/>
      <c r="T48" s="31">
        <f t="shared" si="1"/>
        <v>0</v>
      </c>
      <c r="U48" s="36"/>
      <c r="V48" s="36"/>
      <c r="W48" s="31">
        <f t="shared" si="2"/>
        <v>0</v>
      </c>
      <c r="X48" s="36"/>
      <c r="Y48" s="36"/>
      <c r="Z48" s="31">
        <f t="shared" si="3"/>
        <v>0</v>
      </c>
      <c r="AA48" s="36"/>
      <c r="AB48" s="36"/>
      <c r="AC48" s="31">
        <f t="shared" si="4"/>
        <v>0</v>
      </c>
      <c r="AD48" s="36"/>
      <c r="AE48" s="197">
        <f t="shared" si="5"/>
        <v>0</v>
      </c>
      <c r="AF48" s="36"/>
      <c r="AG48" s="36"/>
      <c r="AH48" s="31">
        <f t="shared" si="6"/>
        <v>0</v>
      </c>
      <c r="AI48" s="36"/>
      <c r="AJ48" s="36"/>
      <c r="AK48" s="31">
        <f t="shared" si="7"/>
        <v>0</v>
      </c>
      <c r="AL48" s="36"/>
      <c r="AM48" s="36"/>
      <c r="AN48" s="31">
        <f t="shared" si="8"/>
        <v>0</v>
      </c>
      <c r="AO48" s="36"/>
      <c r="AP48" s="36"/>
      <c r="AQ48" s="31">
        <f t="shared" si="9"/>
        <v>0</v>
      </c>
      <c r="AR48" s="36"/>
      <c r="AS48" s="197">
        <f t="shared" si="10"/>
        <v>0</v>
      </c>
      <c r="AT48" s="225"/>
      <c r="AU48" s="225"/>
      <c r="AV48" s="31">
        <f t="shared" si="11"/>
        <v>0</v>
      </c>
      <c r="AW48" s="225"/>
      <c r="AX48" s="36"/>
      <c r="AY48" s="31">
        <f t="shared" si="12"/>
        <v>0</v>
      </c>
      <c r="AZ48" s="36"/>
      <c r="BA48" s="36"/>
      <c r="BB48" s="31">
        <f t="shared" si="13"/>
        <v>0</v>
      </c>
      <c r="BC48" s="36"/>
      <c r="BD48" s="36"/>
      <c r="BE48" s="31">
        <f t="shared" si="14"/>
        <v>0</v>
      </c>
      <c r="BF48" s="31" t="str">
        <f t="shared" si="15"/>
        <v/>
      </c>
      <c r="BG48" s="36"/>
      <c r="BH48" s="197">
        <f t="shared" si="16"/>
        <v>0</v>
      </c>
      <c r="BI48" s="113"/>
      <c r="BJ48" s="113"/>
      <c r="BK48" s="31">
        <f t="shared" si="17"/>
        <v>0</v>
      </c>
      <c r="BL48" s="113"/>
      <c r="BM48" s="113"/>
      <c r="BN48" s="31">
        <f t="shared" si="18"/>
        <v>0</v>
      </c>
      <c r="BO48" s="113"/>
      <c r="BP48" s="197">
        <f t="shared" si="19"/>
        <v>0</v>
      </c>
      <c r="BQ48" s="225"/>
      <c r="BR48" s="36"/>
      <c r="BS48" s="31">
        <f t="shared" si="20"/>
        <v>0</v>
      </c>
      <c r="BT48" s="36"/>
      <c r="BU48" s="36"/>
      <c r="BV48" s="31">
        <f t="shared" si="21"/>
        <v>0</v>
      </c>
      <c r="BW48" s="36"/>
      <c r="BX48" s="36"/>
      <c r="BY48" s="31">
        <f t="shared" si="22"/>
        <v>0</v>
      </c>
      <c r="BZ48" s="36"/>
      <c r="CA48" s="36"/>
      <c r="CB48" s="31">
        <f t="shared" si="23"/>
        <v>0</v>
      </c>
      <c r="CC48" s="36"/>
      <c r="CD48" s="36"/>
      <c r="CE48" s="31">
        <f t="shared" si="24"/>
        <v>0</v>
      </c>
      <c r="CF48" s="36"/>
      <c r="CG48" s="36"/>
      <c r="CH48" s="31">
        <f t="shared" si="25"/>
        <v>0</v>
      </c>
      <c r="CI48" s="36"/>
      <c r="CJ48" s="213">
        <f t="shared" si="26"/>
        <v>0</v>
      </c>
      <c r="CK48" s="117"/>
      <c r="CL48" s="9" t="str">
        <f>IF(ISBLANK('ÁREA MEJORA COMPETENCIAL'!S48),"",(IF(ISERROR('ÁREA MEJORA COMPETENCIAL'!S48),"",('ÁREA MEJORA COMPETENCIAL'!Y48)*3.3333333)))</f>
        <v/>
      </c>
      <c r="CM48" s="4" t="str">
        <f>IF(ISBLANK('ÁREA MEJORA COMPETENCIAL'!S48),"",(MROUND(CL48,4)))</f>
        <v/>
      </c>
      <c r="CN48" s="6" t="str">
        <f>IF('ÁREA MEJORA COMPETENCIAL'!Y48&lt;=2,"",CM48)</f>
        <v/>
      </c>
      <c r="CO48" s="214">
        <f t="shared" si="27"/>
        <v>0</v>
      </c>
      <c r="CP48" s="42" t="str">
        <f>IF(ISBLANK('ÁREA MEJORA COMPETENCIAL'!S48),"",IF(CN48="","",CO48-CN48))</f>
        <v/>
      </c>
      <c r="CQ48" s="122" t="str">
        <f>IF(ISBLANK('ÁREA MEJORA COMPETENCIAL'!S48),"",IF(CN48="","VER RESULTADOS",CO48/CN48))</f>
        <v/>
      </c>
      <c r="CR48" s="75"/>
    </row>
    <row r="49" spans="1:96" s="59" customFormat="1" ht="18" customHeight="1" x14ac:dyDescent="0.3">
      <c r="A49" s="273" t="str">
        <f>IF(ISBLANK('ÁREA MEJORA COMPETENCIAL'!A49),"",'ÁREA MEJORA COMPETENCIAL'!A49)</f>
        <v/>
      </c>
      <c r="B49" s="129" t="str">
        <f>IF(ISBLANK('ÁREA MEJORA COMPETENCIAL'!B49),"",'ÁREA MEJORA COMPETENCIAL'!B49)</f>
        <v/>
      </c>
      <c r="C49" s="101" t="str">
        <f>IF(ISBLANK('ÁREA MEJORA COMPETENCIAL'!C49),"",'ÁREA MEJORA COMPETENCIAL'!C49)</f>
        <v/>
      </c>
      <c r="D49" s="14" t="str">
        <f>IF(ISBLANK('ÁREA MEJORA COMPETENCIAL'!D49),"",'ÁREA MEJORA COMPETENCIAL'!D49)</f>
        <v/>
      </c>
      <c r="E49" s="14" t="str">
        <f>IF(ISBLANK('ÁREA MEJORA COMPETENCIAL'!E49),"",'ÁREA MEJORA COMPETENCIAL'!E49)</f>
        <v/>
      </c>
      <c r="F49" s="14" t="str">
        <f>IF(ISBLANK('ÁREA MEJORA COMPETENCIAL'!F49),"",'ÁREA MEJORA COMPETENCIAL'!F49)</f>
        <v/>
      </c>
      <c r="G49" s="41"/>
      <c r="H49" s="170"/>
      <c r="I49" s="170"/>
      <c r="J49" s="170"/>
      <c r="K49" s="170"/>
      <c r="L49" s="170"/>
      <c r="M49" s="170"/>
      <c r="N49" s="36"/>
      <c r="O49" s="36"/>
      <c r="P49" s="36"/>
      <c r="Q49" s="197">
        <f t="shared" si="0"/>
        <v>0</v>
      </c>
      <c r="R49" s="36"/>
      <c r="S49" s="36"/>
      <c r="T49" s="31">
        <f t="shared" si="1"/>
        <v>0</v>
      </c>
      <c r="U49" s="36"/>
      <c r="V49" s="36"/>
      <c r="W49" s="31">
        <f t="shared" si="2"/>
        <v>0</v>
      </c>
      <c r="X49" s="36"/>
      <c r="Y49" s="36"/>
      <c r="Z49" s="31">
        <f t="shared" si="3"/>
        <v>0</v>
      </c>
      <c r="AA49" s="36"/>
      <c r="AB49" s="36"/>
      <c r="AC49" s="31">
        <f t="shared" si="4"/>
        <v>0</v>
      </c>
      <c r="AD49" s="36"/>
      <c r="AE49" s="197">
        <f t="shared" si="5"/>
        <v>0</v>
      </c>
      <c r="AF49" s="36"/>
      <c r="AG49" s="36"/>
      <c r="AH49" s="31">
        <f t="shared" si="6"/>
        <v>0</v>
      </c>
      <c r="AI49" s="36"/>
      <c r="AJ49" s="36"/>
      <c r="AK49" s="31">
        <f t="shared" si="7"/>
        <v>0</v>
      </c>
      <c r="AL49" s="36"/>
      <c r="AM49" s="36"/>
      <c r="AN49" s="31">
        <f t="shared" si="8"/>
        <v>0</v>
      </c>
      <c r="AO49" s="36"/>
      <c r="AP49" s="36"/>
      <c r="AQ49" s="31">
        <f t="shared" si="9"/>
        <v>0</v>
      </c>
      <c r="AR49" s="36"/>
      <c r="AS49" s="197">
        <f t="shared" si="10"/>
        <v>0</v>
      </c>
      <c r="AT49" s="225"/>
      <c r="AU49" s="225"/>
      <c r="AV49" s="31">
        <f t="shared" si="11"/>
        <v>0</v>
      </c>
      <c r="AW49" s="225"/>
      <c r="AX49" s="36"/>
      <c r="AY49" s="31">
        <f t="shared" si="12"/>
        <v>0</v>
      </c>
      <c r="AZ49" s="36"/>
      <c r="BA49" s="36"/>
      <c r="BB49" s="31">
        <f t="shared" si="13"/>
        <v>0</v>
      </c>
      <c r="BC49" s="36"/>
      <c r="BD49" s="36"/>
      <c r="BE49" s="31">
        <f t="shared" si="14"/>
        <v>0</v>
      </c>
      <c r="BF49" s="31" t="str">
        <f t="shared" si="15"/>
        <v/>
      </c>
      <c r="BG49" s="36"/>
      <c r="BH49" s="197">
        <f t="shared" si="16"/>
        <v>0</v>
      </c>
      <c r="BI49" s="113"/>
      <c r="BJ49" s="113"/>
      <c r="BK49" s="31">
        <f t="shared" si="17"/>
        <v>0</v>
      </c>
      <c r="BL49" s="113"/>
      <c r="BM49" s="113"/>
      <c r="BN49" s="31">
        <f t="shared" si="18"/>
        <v>0</v>
      </c>
      <c r="BO49" s="113"/>
      <c r="BP49" s="197">
        <f t="shared" si="19"/>
        <v>0</v>
      </c>
      <c r="BQ49" s="225"/>
      <c r="BR49" s="36"/>
      <c r="BS49" s="31">
        <f t="shared" si="20"/>
        <v>0</v>
      </c>
      <c r="BT49" s="36"/>
      <c r="BU49" s="36"/>
      <c r="BV49" s="31">
        <f t="shared" si="21"/>
        <v>0</v>
      </c>
      <c r="BW49" s="36"/>
      <c r="BX49" s="36"/>
      <c r="BY49" s="31">
        <f t="shared" si="22"/>
        <v>0</v>
      </c>
      <c r="BZ49" s="36"/>
      <c r="CA49" s="36"/>
      <c r="CB49" s="31">
        <f t="shared" si="23"/>
        <v>0</v>
      </c>
      <c r="CC49" s="36"/>
      <c r="CD49" s="36"/>
      <c r="CE49" s="31">
        <f t="shared" si="24"/>
        <v>0</v>
      </c>
      <c r="CF49" s="36"/>
      <c r="CG49" s="36"/>
      <c r="CH49" s="31">
        <f t="shared" si="25"/>
        <v>0</v>
      </c>
      <c r="CI49" s="36"/>
      <c r="CJ49" s="213">
        <f t="shared" si="26"/>
        <v>0</v>
      </c>
      <c r="CK49" s="117"/>
      <c r="CL49" s="9" t="str">
        <f>IF(ISBLANK('ÁREA MEJORA COMPETENCIAL'!S49),"",(IF(ISERROR('ÁREA MEJORA COMPETENCIAL'!S49),"",('ÁREA MEJORA COMPETENCIAL'!Y49)*3.3333333)))</f>
        <v/>
      </c>
      <c r="CM49" s="4" t="str">
        <f>IF(ISBLANK('ÁREA MEJORA COMPETENCIAL'!S49),"",(MROUND(CL49,4)))</f>
        <v/>
      </c>
      <c r="CN49" s="6" t="str">
        <f>IF('ÁREA MEJORA COMPETENCIAL'!Y49&lt;=2,"",CM49)</f>
        <v/>
      </c>
      <c r="CO49" s="214">
        <f t="shared" si="27"/>
        <v>0</v>
      </c>
      <c r="CP49" s="42" t="str">
        <f>IF(ISBLANK('ÁREA MEJORA COMPETENCIAL'!S49),"",IF(CN49="","",CO49-CN49))</f>
        <v/>
      </c>
      <c r="CQ49" s="122" t="str">
        <f>IF(ISBLANK('ÁREA MEJORA COMPETENCIAL'!S49),"",IF(CN49="","VER RESULTADOS",CO49/CN49))</f>
        <v/>
      </c>
      <c r="CR49" s="75"/>
    </row>
    <row r="50" spans="1:96" s="59" customFormat="1" ht="18" customHeight="1" x14ac:dyDescent="0.3">
      <c r="A50" s="273" t="str">
        <f>IF(ISBLANK('ÁREA MEJORA COMPETENCIAL'!A50),"",'ÁREA MEJORA COMPETENCIAL'!A50)</f>
        <v/>
      </c>
      <c r="B50" s="129" t="str">
        <f>IF(ISBLANK('ÁREA MEJORA COMPETENCIAL'!B50),"",'ÁREA MEJORA COMPETENCIAL'!B50)</f>
        <v/>
      </c>
      <c r="C50" s="101" t="str">
        <f>IF(ISBLANK('ÁREA MEJORA COMPETENCIAL'!C50),"",'ÁREA MEJORA COMPETENCIAL'!C50)</f>
        <v/>
      </c>
      <c r="D50" s="14" t="str">
        <f>IF(ISBLANK('ÁREA MEJORA COMPETENCIAL'!D50),"",'ÁREA MEJORA COMPETENCIAL'!D50)</f>
        <v/>
      </c>
      <c r="E50" s="14" t="str">
        <f>IF(ISBLANK('ÁREA MEJORA COMPETENCIAL'!E50),"",'ÁREA MEJORA COMPETENCIAL'!E50)</f>
        <v/>
      </c>
      <c r="F50" s="14" t="str">
        <f>IF(ISBLANK('ÁREA MEJORA COMPETENCIAL'!F50),"",'ÁREA MEJORA COMPETENCIAL'!F50)</f>
        <v/>
      </c>
      <c r="G50" s="41"/>
      <c r="H50" s="170"/>
      <c r="I50" s="170"/>
      <c r="J50" s="170"/>
      <c r="K50" s="170"/>
      <c r="L50" s="170"/>
      <c r="M50" s="170"/>
      <c r="N50" s="36"/>
      <c r="O50" s="36"/>
      <c r="P50" s="36"/>
      <c r="Q50" s="197">
        <f t="shared" si="0"/>
        <v>0</v>
      </c>
      <c r="R50" s="36"/>
      <c r="S50" s="36"/>
      <c r="T50" s="31">
        <f t="shared" si="1"/>
        <v>0</v>
      </c>
      <c r="U50" s="36"/>
      <c r="V50" s="36"/>
      <c r="W50" s="31">
        <f t="shared" si="2"/>
        <v>0</v>
      </c>
      <c r="X50" s="36"/>
      <c r="Y50" s="36"/>
      <c r="Z50" s="31">
        <f t="shared" si="3"/>
        <v>0</v>
      </c>
      <c r="AA50" s="36"/>
      <c r="AB50" s="36"/>
      <c r="AC50" s="31">
        <f t="shared" si="4"/>
        <v>0</v>
      </c>
      <c r="AD50" s="36"/>
      <c r="AE50" s="197">
        <f t="shared" si="5"/>
        <v>0</v>
      </c>
      <c r="AF50" s="36"/>
      <c r="AG50" s="36"/>
      <c r="AH50" s="31">
        <f t="shared" si="6"/>
        <v>0</v>
      </c>
      <c r="AI50" s="36"/>
      <c r="AJ50" s="36"/>
      <c r="AK50" s="31">
        <f t="shared" si="7"/>
        <v>0</v>
      </c>
      <c r="AL50" s="36"/>
      <c r="AM50" s="36"/>
      <c r="AN50" s="31">
        <f t="shared" si="8"/>
        <v>0</v>
      </c>
      <c r="AO50" s="36"/>
      <c r="AP50" s="36"/>
      <c r="AQ50" s="31">
        <f t="shared" si="9"/>
        <v>0</v>
      </c>
      <c r="AR50" s="36"/>
      <c r="AS50" s="197">
        <f t="shared" si="10"/>
        <v>0</v>
      </c>
      <c r="AT50" s="225"/>
      <c r="AU50" s="225"/>
      <c r="AV50" s="31">
        <f t="shared" si="11"/>
        <v>0</v>
      </c>
      <c r="AW50" s="225"/>
      <c r="AX50" s="36"/>
      <c r="AY50" s="31">
        <f t="shared" si="12"/>
        <v>0</v>
      </c>
      <c r="AZ50" s="36"/>
      <c r="BA50" s="36"/>
      <c r="BB50" s="31">
        <f t="shared" si="13"/>
        <v>0</v>
      </c>
      <c r="BC50" s="36"/>
      <c r="BD50" s="36"/>
      <c r="BE50" s="31">
        <f t="shared" si="14"/>
        <v>0</v>
      </c>
      <c r="BF50" s="31" t="str">
        <f t="shared" si="15"/>
        <v/>
      </c>
      <c r="BG50" s="36"/>
      <c r="BH50" s="197">
        <f t="shared" si="16"/>
        <v>0</v>
      </c>
      <c r="BI50" s="113"/>
      <c r="BJ50" s="113"/>
      <c r="BK50" s="31">
        <f t="shared" si="17"/>
        <v>0</v>
      </c>
      <c r="BL50" s="113"/>
      <c r="BM50" s="113"/>
      <c r="BN50" s="31">
        <f t="shared" si="18"/>
        <v>0</v>
      </c>
      <c r="BO50" s="113"/>
      <c r="BP50" s="197">
        <f t="shared" si="19"/>
        <v>0</v>
      </c>
      <c r="BQ50" s="225"/>
      <c r="BR50" s="36"/>
      <c r="BS50" s="31">
        <f t="shared" si="20"/>
        <v>0</v>
      </c>
      <c r="BT50" s="36"/>
      <c r="BU50" s="36"/>
      <c r="BV50" s="31">
        <f t="shared" si="21"/>
        <v>0</v>
      </c>
      <c r="BW50" s="36"/>
      <c r="BX50" s="36"/>
      <c r="BY50" s="31">
        <f t="shared" si="22"/>
        <v>0</v>
      </c>
      <c r="BZ50" s="36"/>
      <c r="CA50" s="36"/>
      <c r="CB50" s="31">
        <f t="shared" si="23"/>
        <v>0</v>
      </c>
      <c r="CC50" s="36"/>
      <c r="CD50" s="36"/>
      <c r="CE50" s="31">
        <f t="shared" si="24"/>
        <v>0</v>
      </c>
      <c r="CF50" s="36"/>
      <c r="CG50" s="36"/>
      <c r="CH50" s="31">
        <f t="shared" si="25"/>
        <v>0</v>
      </c>
      <c r="CI50" s="36"/>
      <c r="CJ50" s="213">
        <f t="shared" si="26"/>
        <v>0</v>
      </c>
      <c r="CK50" s="117"/>
      <c r="CL50" s="9" t="str">
        <f>IF(ISBLANK('ÁREA MEJORA COMPETENCIAL'!S50),"",(IF(ISERROR('ÁREA MEJORA COMPETENCIAL'!S50),"",('ÁREA MEJORA COMPETENCIAL'!Y50)*3.3333333)))</f>
        <v/>
      </c>
      <c r="CM50" s="4" t="str">
        <f>IF(ISBLANK('ÁREA MEJORA COMPETENCIAL'!S50),"",(MROUND(CL50,4)))</f>
        <v/>
      </c>
      <c r="CN50" s="6" t="str">
        <f>IF('ÁREA MEJORA COMPETENCIAL'!Y50&lt;=2,"",CM50)</f>
        <v/>
      </c>
      <c r="CO50" s="214">
        <f t="shared" si="27"/>
        <v>0</v>
      </c>
      <c r="CP50" s="42" t="str">
        <f>IF(ISBLANK('ÁREA MEJORA COMPETENCIAL'!S50),"",IF(CN50="","",CO50-CN50))</f>
        <v/>
      </c>
      <c r="CQ50" s="122" t="str">
        <f>IF(ISBLANK('ÁREA MEJORA COMPETENCIAL'!S50),"",IF(CN50="","VER RESULTADOS",CO50/CN50))</f>
        <v/>
      </c>
      <c r="CR50" s="75"/>
    </row>
    <row r="51" spans="1:96" s="59" customFormat="1" ht="18" customHeight="1" x14ac:dyDescent="0.3">
      <c r="A51" s="273" t="str">
        <f>IF(ISBLANK('ÁREA MEJORA COMPETENCIAL'!A51),"",'ÁREA MEJORA COMPETENCIAL'!A51)</f>
        <v/>
      </c>
      <c r="B51" s="129" t="str">
        <f>IF(ISBLANK('ÁREA MEJORA COMPETENCIAL'!B51),"",'ÁREA MEJORA COMPETENCIAL'!B51)</f>
        <v/>
      </c>
      <c r="C51" s="101" t="str">
        <f>IF(ISBLANK('ÁREA MEJORA COMPETENCIAL'!C51),"",'ÁREA MEJORA COMPETENCIAL'!C51)</f>
        <v/>
      </c>
      <c r="D51" s="14" t="str">
        <f>IF(ISBLANK('ÁREA MEJORA COMPETENCIAL'!D51),"",'ÁREA MEJORA COMPETENCIAL'!D51)</f>
        <v/>
      </c>
      <c r="E51" s="14" t="str">
        <f>IF(ISBLANK('ÁREA MEJORA COMPETENCIAL'!E51),"",'ÁREA MEJORA COMPETENCIAL'!E51)</f>
        <v/>
      </c>
      <c r="F51" s="14" t="str">
        <f>IF(ISBLANK('ÁREA MEJORA COMPETENCIAL'!F51),"",'ÁREA MEJORA COMPETENCIAL'!F51)</f>
        <v/>
      </c>
      <c r="G51" s="41"/>
      <c r="H51" s="170"/>
      <c r="I51" s="170"/>
      <c r="J51" s="170"/>
      <c r="K51" s="170"/>
      <c r="L51" s="170"/>
      <c r="M51" s="170"/>
      <c r="N51" s="36"/>
      <c r="O51" s="36"/>
      <c r="P51" s="36"/>
      <c r="Q51" s="197">
        <f t="shared" si="0"/>
        <v>0</v>
      </c>
      <c r="R51" s="36"/>
      <c r="S51" s="36"/>
      <c r="T51" s="31">
        <f t="shared" si="1"/>
        <v>0</v>
      </c>
      <c r="U51" s="36"/>
      <c r="V51" s="36"/>
      <c r="W51" s="31">
        <f t="shared" si="2"/>
        <v>0</v>
      </c>
      <c r="X51" s="36"/>
      <c r="Y51" s="36"/>
      <c r="Z51" s="31">
        <f t="shared" si="3"/>
        <v>0</v>
      </c>
      <c r="AA51" s="36"/>
      <c r="AB51" s="36"/>
      <c r="AC51" s="31">
        <f t="shared" si="4"/>
        <v>0</v>
      </c>
      <c r="AD51" s="36"/>
      <c r="AE51" s="197">
        <f t="shared" si="5"/>
        <v>0</v>
      </c>
      <c r="AF51" s="36"/>
      <c r="AG51" s="36"/>
      <c r="AH51" s="31">
        <f t="shared" si="6"/>
        <v>0</v>
      </c>
      <c r="AI51" s="36"/>
      <c r="AJ51" s="36"/>
      <c r="AK51" s="31">
        <f t="shared" si="7"/>
        <v>0</v>
      </c>
      <c r="AL51" s="36"/>
      <c r="AM51" s="36"/>
      <c r="AN51" s="31">
        <f t="shared" si="8"/>
        <v>0</v>
      </c>
      <c r="AO51" s="36"/>
      <c r="AP51" s="36"/>
      <c r="AQ51" s="31">
        <f t="shared" si="9"/>
        <v>0</v>
      </c>
      <c r="AR51" s="36"/>
      <c r="AS51" s="197">
        <f t="shared" si="10"/>
        <v>0</v>
      </c>
      <c r="AT51" s="225"/>
      <c r="AU51" s="225"/>
      <c r="AV51" s="31">
        <f t="shared" si="11"/>
        <v>0</v>
      </c>
      <c r="AW51" s="225"/>
      <c r="AX51" s="36"/>
      <c r="AY51" s="31">
        <f t="shared" si="12"/>
        <v>0</v>
      </c>
      <c r="AZ51" s="36"/>
      <c r="BA51" s="36"/>
      <c r="BB51" s="31">
        <f t="shared" si="13"/>
        <v>0</v>
      </c>
      <c r="BC51" s="36"/>
      <c r="BD51" s="36"/>
      <c r="BE51" s="31">
        <f t="shared" si="14"/>
        <v>0</v>
      </c>
      <c r="BF51" s="31" t="str">
        <f t="shared" si="15"/>
        <v/>
      </c>
      <c r="BG51" s="36"/>
      <c r="BH51" s="197">
        <f t="shared" si="16"/>
        <v>0</v>
      </c>
      <c r="BI51" s="113"/>
      <c r="BJ51" s="113"/>
      <c r="BK51" s="31">
        <f t="shared" si="17"/>
        <v>0</v>
      </c>
      <c r="BL51" s="113"/>
      <c r="BM51" s="113"/>
      <c r="BN51" s="31">
        <f t="shared" si="18"/>
        <v>0</v>
      </c>
      <c r="BO51" s="113"/>
      <c r="BP51" s="197">
        <f t="shared" si="19"/>
        <v>0</v>
      </c>
      <c r="BQ51" s="225"/>
      <c r="BR51" s="36"/>
      <c r="BS51" s="31">
        <f t="shared" si="20"/>
        <v>0</v>
      </c>
      <c r="BT51" s="36"/>
      <c r="BU51" s="36"/>
      <c r="BV51" s="31">
        <f t="shared" si="21"/>
        <v>0</v>
      </c>
      <c r="BW51" s="36"/>
      <c r="BX51" s="36"/>
      <c r="BY51" s="31">
        <f t="shared" si="22"/>
        <v>0</v>
      </c>
      <c r="BZ51" s="36"/>
      <c r="CA51" s="36"/>
      <c r="CB51" s="31">
        <f t="shared" si="23"/>
        <v>0</v>
      </c>
      <c r="CC51" s="36"/>
      <c r="CD51" s="36"/>
      <c r="CE51" s="31">
        <f t="shared" si="24"/>
        <v>0</v>
      </c>
      <c r="CF51" s="36"/>
      <c r="CG51" s="36"/>
      <c r="CH51" s="31">
        <f t="shared" si="25"/>
        <v>0</v>
      </c>
      <c r="CI51" s="36"/>
      <c r="CJ51" s="213">
        <f t="shared" si="26"/>
        <v>0</v>
      </c>
      <c r="CK51" s="117"/>
      <c r="CL51" s="9" t="str">
        <f>IF(ISBLANK('ÁREA MEJORA COMPETENCIAL'!S51),"",(IF(ISERROR('ÁREA MEJORA COMPETENCIAL'!S51),"",('ÁREA MEJORA COMPETENCIAL'!Y51)*3.3333333)))</f>
        <v/>
      </c>
      <c r="CM51" s="4" t="str">
        <f>IF(ISBLANK('ÁREA MEJORA COMPETENCIAL'!S51),"",(MROUND(CL51,4)))</f>
        <v/>
      </c>
      <c r="CN51" s="6" t="str">
        <f>IF('ÁREA MEJORA COMPETENCIAL'!Y51&lt;=2,"",CM51)</f>
        <v/>
      </c>
      <c r="CO51" s="214">
        <f t="shared" si="27"/>
        <v>0</v>
      </c>
      <c r="CP51" s="42" t="str">
        <f>IF(ISBLANK('ÁREA MEJORA COMPETENCIAL'!S51),"",IF(CN51="","",CO51-CN51))</f>
        <v/>
      </c>
      <c r="CQ51" s="122" t="str">
        <f>IF(ISBLANK('ÁREA MEJORA COMPETENCIAL'!S51),"",IF(CN51="","VER RESULTADOS",CO51/CN51))</f>
        <v/>
      </c>
      <c r="CR51" s="75"/>
    </row>
    <row r="52" spans="1:96" s="59" customFormat="1" ht="18" customHeight="1" x14ac:dyDescent="0.3">
      <c r="A52" s="273" t="str">
        <f>IF(ISBLANK('ÁREA MEJORA COMPETENCIAL'!A52),"",'ÁREA MEJORA COMPETENCIAL'!A52)</f>
        <v/>
      </c>
      <c r="B52" s="129" t="str">
        <f>IF(ISBLANK('ÁREA MEJORA COMPETENCIAL'!B52),"",'ÁREA MEJORA COMPETENCIAL'!B52)</f>
        <v/>
      </c>
      <c r="C52" s="101" t="str">
        <f>IF(ISBLANK('ÁREA MEJORA COMPETENCIAL'!C52),"",'ÁREA MEJORA COMPETENCIAL'!C52)</f>
        <v/>
      </c>
      <c r="D52" s="14" t="str">
        <f>IF(ISBLANK('ÁREA MEJORA COMPETENCIAL'!D52),"",'ÁREA MEJORA COMPETENCIAL'!D52)</f>
        <v/>
      </c>
      <c r="E52" s="14" t="str">
        <f>IF(ISBLANK('ÁREA MEJORA COMPETENCIAL'!E52),"",'ÁREA MEJORA COMPETENCIAL'!E52)</f>
        <v/>
      </c>
      <c r="F52" s="14" t="str">
        <f>IF(ISBLANK('ÁREA MEJORA COMPETENCIAL'!F52),"",'ÁREA MEJORA COMPETENCIAL'!F52)</f>
        <v/>
      </c>
      <c r="G52" s="41"/>
      <c r="H52" s="170"/>
      <c r="I52" s="170"/>
      <c r="J52" s="170"/>
      <c r="K52" s="170"/>
      <c r="L52" s="170"/>
      <c r="M52" s="170"/>
      <c r="N52" s="36"/>
      <c r="O52" s="36"/>
      <c r="P52" s="36"/>
      <c r="Q52" s="197">
        <f t="shared" si="0"/>
        <v>0</v>
      </c>
      <c r="R52" s="36"/>
      <c r="S52" s="36"/>
      <c r="T52" s="31">
        <f t="shared" si="1"/>
        <v>0</v>
      </c>
      <c r="U52" s="36"/>
      <c r="V52" s="36"/>
      <c r="W52" s="31">
        <f t="shared" si="2"/>
        <v>0</v>
      </c>
      <c r="X52" s="36"/>
      <c r="Y52" s="36"/>
      <c r="Z52" s="31">
        <f t="shared" si="3"/>
        <v>0</v>
      </c>
      <c r="AA52" s="36"/>
      <c r="AB52" s="36"/>
      <c r="AC52" s="31">
        <f t="shared" si="4"/>
        <v>0</v>
      </c>
      <c r="AD52" s="36"/>
      <c r="AE52" s="197">
        <f t="shared" si="5"/>
        <v>0</v>
      </c>
      <c r="AF52" s="36"/>
      <c r="AG52" s="36"/>
      <c r="AH52" s="31">
        <f t="shared" si="6"/>
        <v>0</v>
      </c>
      <c r="AI52" s="36"/>
      <c r="AJ52" s="36"/>
      <c r="AK52" s="31">
        <f t="shared" si="7"/>
        <v>0</v>
      </c>
      <c r="AL52" s="36"/>
      <c r="AM52" s="36"/>
      <c r="AN52" s="31">
        <f t="shared" si="8"/>
        <v>0</v>
      </c>
      <c r="AO52" s="36"/>
      <c r="AP52" s="36"/>
      <c r="AQ52" s="31">
        <f t="shared" si="9"/>
        <v>0</v>
      </c>
      <c r="AR52" s="36"/>
      <c r="AS52" s="197">
        <f t="shared" si="10"/>
        <v>0</v>
      </c>
      <c r="AT52" s="225"/>
      <c r="AU52" s="225"/>
      <c r="AV52" s="31">
        <f t="shared" si="11"/>
        <v>0</v>
      </c>
      <c r="AW52" s="225"/>
      <c r="AX52" s="36"/>
      <c r="AY52" s="31">
        <f t="shared" si="12"/>
        <v>0</v>
      </c>
      <c r="AZ52" s="36"/>
      <c r="BA52" s="36"/>
      <c r="BB52" s="31">
        <f t="shared" si="13"/>
        <v>0</v>
      </c>
      <c r="BC52" s="36"/>
      <c r="BD52" s="36"/>
      <c r="BE52" s="31">
        <f t="shared" si="14"/>
        <v>0</v>
      </c>
      <c r="BF52" s="31" t="str">
        <f t="shared" si="15"/>
        <v/>
      </c>
      <c r="BG52" s="36"/>
      <c r="BH52" s="197">
        <f t="shared" si="16"/>
        <v>0</v>
      </c>
      <c r="BI52" s="113"/>
      <c r="BJ52" s="113"/>
      <c r="BK52" s="31">
        <f t="shared" si="17"/>
        <v>0</v>
      </c>
      <c r="BL52" s="113"/>
      <c r="BM52" s="113"/>
      <c r="BN52" s="31">
        <f t="shared" si="18"/>
        <v>0</v>
      </c>
      <c r="BO52" s="113"/>
      <c r="BP52" s="197">
        <f t="shared" si="19"/>
        <v>0</v>
      </c>
      <c r="BQ52" s="225"/>
      <c r="BR52" s="36"/>
      <c r="BS52" s="31">
        <f t="shared" si="20"/>
        <v>0</v>
      </c>
      <c r="BT52" s="36"/>
      <c r="BU52" s="36"/>
      <c r="BV52" s="31">
        <f t="shared" si="21"/>
        <v>0</v>
      </c>
      <c r="BW52" s="36"/>
      <c r="BX52" s="36"/>
      <c r="BY52" s="31">
        <f t="shared" si="22"/>
        <v>0</v>
      </c>
      <c r="BZ52" s="36"/>
      <c r="CA52" s="36"/>
      <c r="CB52" s="31">
        <f t="shared" si="23"/>
        <v>0</v>
      </c>
      <c r="CC52" s="36"/>
      <c r="CD52" s="36"/>
      <c r="CE52" s="31">
        <f t="shared" si="24"/>
        <v>0</v>
      </c>
      <c r="CF52" s="36"/>
      <c r="CG52" s="36"/>
      <c r="CH52" s="31">
        <f t="shared" si="25"/>
        <v>0</v>
      </c>
      <c r="CI52" s="36"/>
      <c r="CJ52" s="213">
        <f t="shared" si="26"/>
        <v>0</v>
      </c>
      <c r="CK52" s="117"/>
      <c r="CL52" s="9" t="str">
        <f>IF(ISBLANK('ÁREA MEJORA COMPETENCIAL'!S52),"",(IF(ISERROR('ÁREA MEJORA COMPETENCIAL'!S52),"",('ÁREA MEJORA COMPETENCIAL'!Y52)*3.3333333)))</f>
        <v/>
      </c>
      <c r="CM52" s="4" t="str">
        <f>IF(ISBLANK('ÁREA MEJORA COMPETENCIAL'!S52),"",(MROUND(CL52,4)))</f>
        <v/>
      </c>
      <c r="CN52" s="6" t="str">
        <f>IF('ÁREA MEJORA COMPETENCIAL'!Y52&lt;=2,"",CM52)</f>
        <v/>
      </c>
      <c r="CO52" s="214">
        <f t="shared" si="27"/>
        <v>0</v>
      </c>
      <c r="CP52" s="42" t="str">
        <f>IF(ISBLANK('ÁREA MEJORA COMPETENCIAL'!S52),"",IF(CN52="","",CO52-CN52))</f>
        <v/>
      </c>
      <c r="CQ52" s="122" t="str">
        <f>IF(ISBLANK('ÁREA MEJORA COMPETENCIAL'!S52),"",IF(CN52="","VER RESULTADOS",CO52/CN52))</f>
        <v/>
      </c>
      <c r="CR52" s="75"/>
    </row>
    <row r="53" spans="1:96" s="59" customFormat="1" ht="18" customHeight="1" x14ac:dyDescent="0.3">
      <c r="A53" s="273" t="str">
        <f>IF(ISBLANK('ÁREA MEJORA COMPETENCIAL'!A53),"",'ÁREA MEJORA COMPETENCIAL'!A53)</f>
        <v/>
      </c>
      <c r="B53" s="129" t="str">
        <f>IF(ISBLANK('ÁREA MEJORA COMPETENCIAL'!B53),"",'ÁREA MEJORA COMPETENCIAL'!B53)</f>
        <v/>
      </c>
      <c r="C53" s="101" t="str">
        <f>IF(ISBLANK('ÁREA MEJORA COMPETENCIAL'!C53),"",'ÁREA MEJORA COMPETENCIAL'!C53)</f>
        <v/>
      </c>
      <c r="D53" s="14" t="str">
        <f>IF(ISBLANK('ÁREA MEJORA COMPETENCIAL'!D53),"",'ÁREA MEJORA COMPETENCIAL'!D53)</f>
        <v/>
      </c>
      <c r="E53" s="14" t="str">
        <f>IF(ISBLANK('ÁREA MEJORA COMPETENCIAL'!E53),"",'ÁREA MEJORA COMPETENCIAL'!E53)</f>
        <v/>
      </c>
      <c r="F53" s="14" t="str">
        <f>IF(ISBLANK('ÁREA MEJORA COMPETENCIAL'!F53),"",'ÁREA MEJORA COMPETENCIAL'!F53)</f>
        <v/>
      </c>
      <c r="G53" s="41"/>
      <c r="H53" s="170"/>
      <c r="I53" s="170"/>
      <c r="J53" s="170"/>
      <c r="K53" s="170"/>
      <c r="L53" s="170"/>
      <c r="M53" s="170"/>
      <c r="N53" s="36"/>
      <c r="O53" s="36"/>
      <c r="P53" s="36"/>
      <c r="Q53" s="197">
        <f t="shared" si="0"/>
        <v>0</v>
      </c>
      <c r="R53" s="36"/>
      <c r="S53" s="36"/>
      <c r="T53" s="31">
        <f t="shared" si="1"/>
        <v>0</v>
      </c>
      <c r="U53" s="36"/>
      <c r="V53" s="36"/>
      <c r="W53" s="31">
        <f t="shared" si="2"/>
        <v>0</v>
      </c>
      <c r="X53" s="36"/>
      <c r="Y53" s="36"/>
      <c r="Z53" s="31">
        <f t="shared" si="3"/>
        <v>0</v>
      </c>
      <c r="AA53" s="36"/>
      <c r="AB53" s="36"/>
      <c r="AC53" s="31">
        <f t="shared" si="4"/>
        <v>0</v>
      </c>
      <c r="AD53" s="36"/>
      <c r="AE53" s="197">
        <f t="shared" si="5"/>
        <v>0</v>
      </c>
      <c r="AF53" s="36"/>
      <c r="AG53" s="36"/>
      <c r="AH53" s="31">
        <f t="shared" si="6"/>
        <v>0</v>
      </c>
      <c r="AI53" s="36"/>
      <c r="AJ53" s="36"/>
      <c r="AK53" s="31">
        <f t="shared" si="7"/>
        <v>0</v>
      </c>
      <c r="AL53" s="36"/>
      <c r="AM53" s="36"/>
      <c r="AN53" s="31">
        <f t="shared" si="8"/>
        <v>0</v>
      </c>
      <c r="AO53" s="36"/>
      <c r="AP53" s="36"/>
      <c r="AQ53" s="31">
        <f t="shared" si="9"/>
        <v>0</v>
      </c>
      <c r="AR53" s="36"/>
      <c r="AS53" s="197">
        <f t="shared" si="10"/>
        <v>0</v>
      </c>
      <c r="AT53" s="225"/>
      <c r="AU53" s="225"/>
      <c r="AV53" s="31">
        <f t="shared" si="11"/>
        <v>0</v>
      </c>
      <c r="AW53" s="225"/>
      <c r="AX53" s="36"/>
      <c r="AY53" s="31">
        <f t="shared" si="12"/>
        <v>0</v>
      </c>
      <c r="AZ53" s="36"/>
      <c r="BA53" s="36"/>
      <c r="BB53" s="31">
        <f t="shared" si="13"/>
        <v>0</v>
      </c>
      <c r="BC53" s="36"/>
      <c r="BD53" s="36"/>
      <c r="BE53" s="31">
        <f t="shared" si="14"/>
        <v>0</v>
      </c>
      <c r="BF53" s="31" t="str">
        <f t="shared" si="15"/>
        <v/>
      </c>
      <c r="BG53" s="36"/>
      <c r="BH53" s="197">
        <f t="shared" si="16"/>
        <v>0</v>
      </c>
      <c r="BI53" s="113"/>
      <c r="BJ53" s="113"/>
      <c r="BK53" s="31">
        <f t="shared" si="17"/>
        <v>0</v>
      </c>
      <c r="BL53" s="113"/>
      <c r="BM53" s="113"/>
      <c r="BN53" s="31">
        <f t="shared" si="18"/>
        <v>0</v>
      </c>
      <c r="BO53" s="113"/>
      <c r="BP53" s="197">
        <f t="shared" si="19"/>
        <v>0</v>
      </c>
      <c r="BQ53" s="225"/>
      <c r="BR53" s="36"/>
      <c r="BS53" s="31">
        <f t="shared" si="20"/>
        <v>0</v>
      </c>
      <c r="BT53" s="36"/>
      <c r="BU53" s="36"/>
      <c r="BV53" s="31">
        <f t="shared" si="21"/>
        <v>0</v>
      </c>
      <c r="BW53" s="36"/>
      <c r="BX53" s="36"/>
      <c r="BY53" s="31">
        <f t="shared" si="22"/>
        <v>0</v>
      </c>
      <c r="BZ53" s="36"/>
      <c r="CA53" s="36"/>
      <c r="CB53" s="31">
        <f t="shared" si="23"/>
        <v>0</v>
      </c>
      <c r="CC53" s="36"/>
      <c r="CD53" s="36"/>
      <c r="CE53" s="31">
        <f t="shared" si="24"/>
        <v>0</v>
      </c>
      <c r="CF53" s="36"/>
      <c r="CG53" s="36"/>
      <c r="CH53" s="31">
        <f t="shared" si="25"/>
        <v>0</v>
      </c>
      <c r="CI53" s="36"/>
      <c r="CJ53" s="213">
        <f t="shared" si="26"/>
        <v>0</v>
      </c>
      <c r="CK53" s="117"/>
      <c r="CL53" s="9" t="str">
        <f>IF(ISBLANK('ÁREA MEJORA COMPETENCIAL'!S53),"",(IF(ISERROR('ÁREA MEJORA COMPETENCIAL'!S53),"",('ÁREA MEJORA COMPETENCIAL'!Y53)*3.3333333)))</f>
        <v/>
      </c>
      <c r="CM53" s="4" t="str">
        <f>IF(ISBLANK('ÁREA MEJORA COMPETENCIAL'!S53),"",(MROUND(CL53,4)))</f>
        <v/>
      </c>
      <c r="CN53" s="6" t="str">
        <f>IF('ÁREA MEJORA COMPETENCIAL'!Y53&lt;=2,"",CM53)</f>
        <v/>
      </c>
      <c r="CO53" s="214">
        <f t="shared" si="27"/>
        <v>0</v>
      </c>
      <c r="CP53" s="42" t="str">
        <f>IF(ISBLANK('ÁREA MEJORA COMPETENCIAL'!S53),"",IF(CN53="","",CO53-CN53))</f>
        <v/>
      </c>
      <c r="CQ53" s="122" t="str">
        <f>IF(ISBLANK('ÁREA MEJORA COMPETENCIAL'!S53),"",IF(CN53="","VER RESULTADOS",CO53/CN53))</f>
        <v/>
      </c>
      <c r="CR53" s="75"/>
    </row>
    <row r="54" spans="1:96" s="59" customFormat="1" ht="18" customHeight="1" x14ac:dyDescent="0.3">
      <c r="A54" s="273" t="str">
        <f>IF(ISBLANK('ÁREA MEJORA COMPETENCIAL'!A54),"",'ÁREA MEJORA COMPETENCIAL'!A54)</f>
        <v/>
      </c>
      <c r="B54" s="129" t="str">
        <f>IF(ISBLANK('ÁREA MEJORA COMPETENCIAL'!B54),"",'ÁREA MEJORA COMPETENCIAL'!B54)</f>
        <v/>
      </c>
      <c r="C54" s="101" t="str">
        <f>IF(ISBLANK('ÁREA MEJORA COMPETENCIAL'!C54),"",'ÁREA MEJORA COMPETENCIAL'!C54)</f>
        <v/>
      </c>
      <c r="D54" s="14" t="str">
        <f>IF(ISBLANK('ÁREA MEJORA COMPETENCIAL'!D54),"",'ÁREA MEJORA COMPETENCIAL'!D54)</f>
        <v/>
      </c>
      <c r="E54" s="14" t="str">
        <f>IF(ISBLANK('ÁREA MEJORA COMPETENCIAL'!E54),"",'ÁREA MEJORA COMPETENCIAL'!E54)</f>
        <v/>
      </c>
      <c r="F54" s="14" t="str">
        <f>IF(ISBLANK('ÁREA MEJORA COMPETENCIAL'!F54),"",'ÁREA MEJORA COMPETENCIAL'!F54)</f>
        <v/>
      </c>
      <c r="G54" s="41"/>
      <c r="H54" s="170"/>
      <c r="I54" s="170"/>
      <c r="J54" s="170"/>
      <c r="K54" s="170"/>
      <c r="L54" s="170"/>
      <c r="M54" s="170"/>
      <c r="N54" s="36"/>
      <c r="O54" s="36"/>
      <c r="P54" s="36"/>
      <c r="Q54" s="197">
        <f t="shared" si="0"/>
        <v>0</v>
      </c>
      <c r="R54" s="36"/>
      <c r="S54" s="36"/>
      <c r="T54" s="31">
        <f t="shared" si="1"/>
        <v>0</v>
      </c>
      <c r="U54" s="36"/>
      <c r="V54" s="36"/>
      <c r="W54" s="31">
        <f t="shared" si="2"/>
        <v>0</v>
      </c>
      <c r="X54" s="36"/>
      <c r="Y54" s="36"/>
      <c r="Z54" s="31">
        <f t="shared" si="3"/>
        <v>0</v>
      </c>
      <c r="AA54" s="36"/>
      <c r="AB54" s="36"/>
      <c r="AC54" s="31">
        <f t="shared" si="4"/>
        <v>0</v>
      </c>
      <c r="AD54" s="36"/>
      <c r="AE54" s="197">
        <f t="shared" si="5"/>
        <v>0</v>
      </c>
      <c r="AF54" s="36"/>
      <c r="AG54" s="36"/>
      <c r="AH54" s="31">
        <f t="shared" si="6"/>
        <v>0</v>
      </c>
      <c r="AI54" s="36"/>
      <c r="AJ54" s="36"/>
      <c r="AK54" s="31">
        <f t="shared" si="7"/>
        <v>0</v>
      </c>
      <c r="AL54" s="36"/>
      <c r="AM54" s="36"/>
      <c r="AN54" s="31">
        <f t="shared" si="8"/>
        <v>0</v>
      </c>
      <c r="AO54" s="36"/>
      <c r="AP54" s="36"/>
      <c r="AQ54" s="31">
        <f t="shared" si="9"/>
        <v>0</v>
      </c>
      <c r="AR54" s="36"/>
      <c r="AS54" s="197">
        <f t="shared" si="10"/>
        <v>0</v>
      </c>
      <c r="AT54" s="225"/>
      <c r="AU54" s="225"/>
      <c r="AV54" s="31">
        <f t="shared" si="11"/>
        <v>0</v>
      </c>
      <c r="AW54" s="225"/>
      <c r="AX54" s="36"/>
      <c r="AY54" s="31">
        <f t="shared" si="12"/>
        <v>0</v>
      </c>
      <c r="AZ54" s="36"/>
      <c r="BA54" s="36"/>
      <c r="BB54" s="31">
        <f t="shared" si="13"/>
        <v>0</v>
      </c>
      <c r="BC54" s="36"/>
      <c r="BD54" s="36"/>
      <c r="BE54" s="31">
        <f t="shared" si="14"/>
        <v>0</v>
      </c>
      <c r="BF54" s="31" t="str">
        <f t="shared" si="15"/>
        <v/>
      </c>
      <c r="BG54" s="36"/>
      <c r="BH54" s="197">
        <f t="shared" si="16"/>
        <v>0</v>
      </c>
      <c r="BI54" s="113"/>
      <c r="BJ54" s="113"/>
      <c r="BK54" s="31">
        <f t="shared" si="17"/>
        <v>0</v>
      </c>
      <c r="BL54" s="113"/>
      <c r="BM54" s="113"/>
      <c r="BN54" s="31">
        <f t="shared" si="18"/>
        <v>0</v>
      </c>
      <c r="BO54" s="113"/>
      <c r="BP54" s="197">
        <f t="shared" si="19"/>
        <v>0</v>
      </c>
      <c r="BQ54" s="225"/>
      <c r="BR54" s="36"/>
      <c r="BS54" s="31">
        <f t="shared" si="20"/>
        <v>0</v>
      </c>
      <c r="BT54" s="36"/>
      <c r="BU54" s="36"/>
      <c r="BV54" s="31">
        <f t="shared" si="21"/>
        <v>0</v>
      </c>
      <c r="BW54" s="36"/>
      <c r="BX54" s="36"/>
      <c r="BY54" s="31">
        <f t="shared" si="22"/>
        <v>0</v>
      </c>
      <c r="BZ54" s="36"/>
      <c r="CA54" s="36"/>
      <c r="CB54" s="31">
        <f t="shared" si="23"/>
        <v>0</v>
      </c>
      <c r="CC54" s="36"/>
      <c r="CD54" s="36"/>
      <c r="CE54" s="31">
        <f t="shared" si="24"/>
        <v>0</v>
      </c>
      <c r="CF54" s="36"/>
      <c r="CG54" s="36"/>
      <c r="CH54" s="31">
        <f t="shared" si="25"/>
        <v>0</v>
      </c>
      <c r="CI54" s="36"/>
      <c r="CJ54" s="213">
        <f t="shared" si="26"/>
        <v>0</v>
      </c>
      <c r="CK54" s="117"/>
      <c r="CL54" s="9" t="str">
        <f>IF(ISBLANK('ÁREA MEJORA COMPETENCIAL'!S54),"",(IF(ISERROR('ÁREA MEJORA COMPETENCIAL'!S54),"",('ÁREA MEJORA COMPETENCIAL'!Y54)*3.3333333)))</f>
        <v/>
      </c>
      <c r="CM54" s="4" t="str">
        <f>IF(ISBLANK('ÁREA MEJORA COMPETENCIAL'!S54),"",(MROUND(CL54,4)))</f>
        <v/>
      </c>
      <c r="CN54" s="6" t="str">
        <f>IF('ÁREA MEJORA COMPETENCIAL'!Y54&lt;=2,"",CM54)</f>
        <v/>
      </c>
      <c r="CO54" s="214">
        <f t="shared" si="27"/>
        <v>0</v>
      </c>
      <c r="CP54" s="42" t="str">
        <f>IF(ISBLANK('ÁREA MEJORA COMPETENCIAL'!S54),"",IF(CN54="","",CO54-CN54))</f>
        <v/>
      </c>
      <c r="CQ54" s="122" t="str">
        <f>IF(ISBLANK('ÁREA MEJORA COMPETENCIAL'!S54),"",IF(CN54="","VER RESULTADOS",CO54/CN54))</f>
        <v/>
      </c>
      <c r="CR54" s="75"/>
    </row>
    <row r="55" spans="1:96" s="59" customFormat="1" ht="18" customHeight="1" x14ac:dyDescent="0.3">
      <c r="A55" s="273" t="str">
        <f>IF(ISBLANK('ÁREA MEJORA COMPETENCIAL'!A55),"",'ÁREA MEJORA COMPETENCIAL'!A55)</f>
        <v/>
      </c>
      <c r="B55" s="129" t="str">
        <f>IF(ISBLANK('ÁREA MEJORA COMPETENCIAL'!B55),"",'ÁREA MEJORA COMPETENCIAL'!B55)</f>
        <v/>
      </c>
      <c r="C55" s="101" t="str">
        <f>IF(ISBLANK('ÁREA MEJORA COMPETENCIAL'!C55),"",'ÁREA MEJORA COMPETENCIAL'!C55)</f>
        <v/>
      </c>
      <c r="D55" s="14" t="str">
        <f>IF(ISBLANK('ÁREA MEJORA COMPETENCIAL'!D55),"",'ÁREA MEJORA COMPETENCIAL'!D55)</f>
        <v/>
      </c>
      <c r="E55" s="14" t="str">
        <f>IF(ISBLANK('ÁREA MEJORA COMPETENCIAL'!E55),"",'ÁREA MEJORA COMPETENCIAL'!E55)</f>
        <v/>
      </c>
      <c r="F55" s="14" t="str">
        <f>IF(ISBLANK('ÁREA MEJORA COMPETENCIAL'!F55),"",'ÁREA MEJORA COMPETENCIAL'!F55)</f>
        <v/>
      </c>
      <c r="G55" s="41"/>
      <c r="H55" s="170"/>
      <c r="I55" s="170"/>
      <c r="J55" s="170"/>
      <c r="K55" s="170"/>
      <c r="L55" s="170"/>
      <c r="M55" s="170"/>
      <c r="N55" s="36"/>
      <c r="O55" s="36"/>
      <c r="P55" s="36"/>
      <c r="Q55" s="197">
        <f t="shared" si="0"/>
        <v>0</v>
      </c>
      <c r="R55" s="36"/>
      <c r="S55" s="36"/>
      <c r="T55" s="31">
        <f t="shared" si="1"/>
        <v>0</v>
      </c>
      <c r="U55" s="36"/>
      <c r="V55" s="36"/>
      <c r="W55" s="31">
        <f t="shared" si="2"/>
        <v>0</v>
      </c>
      <c r="X55" s="36"/>
      <c r="Y55" s="36"/>
      <c r="Z55" s="31">
        <f t="shared" si="3"/>
        <v>0</v>
      </c>
      <c r="AA55" s="36"/>
      <c r="AB55" s="36"/>
      <c r="AC55" s="31">
        <f t="shared" si="4"/>
        <v>0</v>
      </c>
      <c r="AD55" s="36"/>
      <c r="AE55" s="197">
        <f t="shared" si="5"/>
        <v>0</v>
      </c>
      <c r="AF55" s="36"/>
      <c r="AG55" s="36"/>
      <c r="AH55" s="31">
        <f t="shared" si="6"/>
        <v>0</v>
      </c>
      <c r="AI55" s="36"/>
      <c r="AJ55" s="36"/>
      <c r="AK55" s="31">
        <f t="shared" si="7"/>
        <v>0</v>
      </c>
      <c r="AL55" s="36"/>
      <c r="AM55" s="36"/>
      <c r="AN55" s="31">
        <f t="shared" si="8"/>
        <v>0</v>
      </c>
      <c r="AO55" s="36"/>
      <c r="AP55" s="36"/>
      <c r="AQ55" s="31">
        <f t="shared" si="9"/>
        <v>0</v>
      </c>
      <c r="AR55" s="36"/>
      <c r="AS55" s="197">
        <f t="shared" si="10"/>
        <v>0</v>
      </c>
      <c r="AT55" s="225"/>
      <c r="AU55" s="225"/>
      <c r="AV55" s="31">
        <f t="shared" si="11"/>
        <v>0</v>
      </c>
      <c r="AW55" s="225"/>
      <c r="AX55" s="36"/>
      <c r="AY55" s="31">
        <f t="shared" si="12"/>
        <v>0</v>
      </c>
      <c r="AZ55" s="36"/>
      <c r="BA55" s="36"/>
      <c r="BB55" s="31">
        <f t="shared" si="13"/>
        <v>0</v>
      </c>
      <c r="BC55" s="36"/>
      <c r="BD55" s="36"/>
      <c r="BE55" s="31">
        <f t="shared" si="14"/>
        <v>0</v>
      </c>
      <c r="BF55" s="31" t="str">
        <f t="shared" si="15"/>
        <v/>
      </c>
      <c r="BG55" s="36"/>
      <c r="BH55" s="197">
        <f t="shared" si="16"/>
        <v>0</v>
      </c>
      <c r="BI55" s="113"/>
      <c r="BJ55" s="113"/>
      <c r="BK55" s="31">
        <f t="shared" si="17"/>
        <v>0</v>
      </c>
      <c r="BL55" s="113"/>
      <c r="BM55" s="113"/>
      <c r="BN55" s="31">
        <f t="shared" si="18"/>
        <v>0</v>
      </c>
      <c r="BO55" s="113"/>
      <c r="BP55" s="197">
        <f t="shared" si="19"/>
        <v>0</v>
      </c>
      <c r="BQ55" s="225"/>
      <c r="BR55" s="36"/>
      <c r="BS55" s="31">
        <f t="shared" si="20"/>
        <v>0</v>
      </c>
      <c r="BT55" s="36"/>
      <c r="BU55" s="36"/>
      <c r="BV55" s="31">
        <f t="shared" si="21"/>
        <v>0</v>
      </c>
      <c r="BW55" s="36"/>
      <c r="BX55" s="36"/>
      <c r="BY55" s="31">
        <f t="shared" si="22"/>
        <v>0</v>
      </c>
      <c r="BZ55" s="36"/>
      <c r="CA55" s="36"/>
      <c r="CB55" s="31">
        <f t="shared" si="23"/>
        <v>0</v>
      </c>
      <c r="CC55" s="36"/>
      <c r="CD55" s="36"/>
      <c r="CE55" s="31">
        <f t="shared" si="24"/>
        <v>0</v>
      </c>
      <c r="CF55" s="36"/>
      <c r="CG55" s="36"/>
      <c r="CH55" s="31">
        <f t="shared" si="25"/>
        <v>0</v>
      </c>
      <c r="CI55" s="36"/>
      <c r="CJ55" s="213">
        <f t="shared" si="26"/>
        <v>0</v>
      </c>
      <c r="CK55" s="117"/>
      <c r="CL55" s="9" t="str">
        <f>IF(ISBLANK('ÁREA MEJORA COMPETENCIAL'!S55),"",(IF(ISERROR('ÁREA MEJORA COMPETENCIAL'!S55),"",('ÁREA MEJORA COMPETENCIAL'!Y55)*3.3333333)))</f>
        <v/>
      </c>
      <c r="CM55" s="4" t="str">
        <f>IF(ISBLANK('ÁREA MEJORA COMPETENCIAL'!S55),"",(MROUND(CL55,4)))</f>
        <v/>
      </c>
      <c r="CN55" s="6" t="str">
        <f>IF('ÁREA MEJORA COMPETENCIAL'!Y55&lt;=2,"",CM55)</f>
        <v/>
      </c>
      <c r="CO55" s="214">
        <f t="shared" si="27"/>
        <v>0</v>
      </c>
      <c r="CP55" s="42" t="str">
        <f>IF(ISBLANK('ÁREA MEJORA COMPETENCIAL'!S55),"",IF(CN55="","",CO55-CN55))</f>
        <v/>
      </c>
      <c r="CQ55" s="122" t="str">
        <f>IF(ISBLANK('ÁREA MEJORA COMPETENCIAL'!S55),"",IF(CN55="","VER RESULTADOS",CO55/CN55))</f>
        <v/>
      </c>
      <c r="CR55" s="75"/>
    </row>
    <row r="56" spans="1:96" s="59" customFormat="1" ht="18" customHeight="1" x14ac:dyDescent="0.3">
      <c r="A56" s="273" t="str">
        <f>IF(ISBLANK('ÁREA MEJORA COMPETENCIAL'!A56),"",'ÁREA MEJORA COMPETENCIAL'!A56)</f>
        <v/>
      </c>
      <c r="B56" s="129" t="str">
        <f>IF(ISBLANK('ÁREA MEJORA COMPETENCIAL'!B56),"",'ÁREA MEJORA COMPETENCIAL'!B56)</f>
        <v/>
      </c>
      <c r="C56" s="101" t="str">
        <f>IF(ISBLANK('ÁREA MEJORA COMPETENCIAL'!C56),"",'ÁREA MEJORA COMPETENCIAL'!C56)</f>
        <v/>
      </c>
      <c r="D56" s="14" t="str">
        <f>IF(ISBLANK('ÁREA MEJORA COMPETENCIAL'!D56),"",'ÁREA MEJORA COMPETENCIAL'!D56)</f>
        <v/>
      </c>
      <c r="E56" s="14" t="str">
        <f>IF(ISBLANK('ÁREA MEJORA COMPETENCIAL'!E56),"",'ÁREA MEJORA COMPETENCIAL'!E56)</f>
        <v/>
      </c>
      <c r="F56" s="14" t="str">
        <f>IF(ISBLANK('ÁREA MEJORA COMPETENCIAL'!F56),"",'ÁREA MEJORA COMPETENCIAL'!F56)</f>
        <v/>
      </c>
      <c r="G56" s="41"/>
      <c r="H56" s="170"/>
      <c r="I56" s="170"/>
      <c r="J56" s="170"/>
      <c r="K56" s="170"/>
      <c r="L56" s="170"/>
      <c r="M56" s="170"/>
      <c r="N56" s="36"/>
      <c r="O56" s="36"/>
      <c r="P56" s="36"/>
      <c r="Q56" s="197">
        <f t="shared" si="0"/>
        <v>0</v>
      </c>
      <c r="R56" s="36"/>
      <c r="S56" s="36"/>
      <c r="T56" s="31">
        <f t="shared" si="1"/>
        <v>0</v>
      </c>
      <c r="U56" s="36"/>
      <c r="V56" s="36"/>
      <c r="W56" s="31">
        <f t="shared" si="2"/>
        <v>0</v>
      </c>
      <c r="X56" s="36"/>
      <c r="Y56" s="36"/>
      <c r="Z56" s="31">
        <f t="shared" si="3"/>
        <v>0</v>
      </c>
      <c r="AA56" s="36"/>
      <c r="AB56" s="36"/>
      <c r="AC56" s="31">
        <f t="shared" si="4"/>
        <v>0</v>
      </c>
      <c r="AD56" s="36"/>
      <c r="AE56" s="197">
        <f t="shared" si="5"/>
        <v>0</v>
      </c>
      <c r="AF56" s="36"/>
      <c r="AG56" s="36"/>
      <c r="AH56" s="31">
        <f t="shared" si="6"/>
        <v>0</v>
      </c>
      <c r="AI56" s="36"/>
      <c r="AJ56" s="36"/>
      <c r="AK56" s="31">
        <f t="shared" si="7"/>
        <v>0</v>
      </c>
      <c r="AL56" s="36"/>
      <c r="AM56" s="36"/>
      <c r="AN56" s="31">
        <f t="shared" si="8"/>
        <v>0</v>
      </c>
      <c r="AO56" s="36"/>
      <c r="AP56" s="36"/>
      <c r="AQ56" s="31">
        <f t="shared" si="9"/>
        <v>0</v>
      </c>
      <c r="AR56" s="36"/>
      <c r="AS56" s="197">
        <f t="shared" si="10"/>
        <v>0</v>
      </c>
      <c r="AT56" s="225"/>
      <c r="AU56" s="225"/>
      <c r="AV56" s="31">
        <f t="shared" si="11"/>
        <v>0</v>
      </c>
      <c r="AW56" s="225"/>
      <c r="AX56" s="36"/>
      <c r="AY56" s="31">
        <f t="shared" si="12"/>
        <v>0</v>
      </c>
      <c r="AZ56" s="36"/>
      <c r="BA56" s="36"/>
      <c r="BB56" s="31">
        <f t="shared" si="13"/>
        <v>0</v>
      </c>
      <c r="BC56" s="36"/>
      <c r="BD56" s="36"/>
      <c r="BE56" s="31">
        <f t="shared" si="14"/>
        <v>0</v>
      </c>
      <c r="BF56" s="31" t="str">
        <f t="shared" si="15"/>
        <v/>
      </c>
      <c r="BG56" s="36"/>
      <c r="BH56" s="197">
        <f t="shared" si="16"/>
        <v>0</v>
      </c>
      <c r="BI56" s="113"/>
      <c r="BJ56" s="113"/>
      <c r="BK56" s="31">
        <f t="shared" si="17"/>
        <v>0</v>
      </c>
      <c r="BL56" s="113"/>
      <c r="BM56" s="113"/>
      <c r="BN56" s="31">
        <f t="shared" si="18"/>
        <v>0</v>
      </c>
      <c r="BO56" s="113"/>
      <c r="BP56" s="197">
        <f t="shared" si="19"/>
        <v>0</v>
      </c>
      <c r="BQ56" s="225"/>
      <c r="BR56" s="36"/>
      <c r="BS56" s="31">
        <f t="shared" si="20"/>
        <v>0</v>
      </c>
      <c r="BT56" s="36"/>
      <c r="BU56" s="36"/>
      <c r="BV56" s="31">
        <f t="shared" si="21"/>
        <v>0</v>
      </c>
      <c r="BW56" s="36"/>
      <c r="BX56" s="36"/>
      <c r="BY56" s="31">
        <f t="shared" si="22"/>
        <v>0</v>
      </c>
      <c r="BZ56" s="36"/>
      <c r="CA56" s="36"/>
      <c r="CB56" s="31">
        <f t="shared" si="23"/>
        <v>0</v>
      </c>
      <c r="CC56" s="36"/>
      <c r="CD56" s="36"/>
      <c r="CE56" s="31">
        <f t="shared" si="24"/>
        <v>0</v>
      </c>
      <c r="CF56" s="36"/>
      <c r="CG56" s="36"/>
      <c r="CH56" s="31">
        <f t="shared" si="25"/>
        <v>0</v>
      </c>
      <c r="CI56" s="36"/>
      <c r="CJ56" s="213">
        <f t="shared" si="26"/>
        <v>0</v>
      </c>
      <c r="CK56" s="117"/>
      <c r="CL56" s="9" t="str">
        <f>IF(ISBLANK('ÁREA MEJORA COMPETENCIAL'!S56),"",(IF(ISERROR('ÁREA MEJORA COMPETENCIAL'!S56),"",('ÁREA MEJORA COMPETENCIAL'!Y56)*3.3333333)))</f>
        <v/>
      </c>
      <c r="CM56" s="4" t="str">
        <f>IF(ISBLANK('ÁREA MEJORA COMPETENCIAL'!S56),"",(MROUND(CL56,4)))</f>
        <v/>
      </c>
      <c r="CN56" s="6" t="str">
        <f>IF('ÁREA MEJORA COMPETENCIAL'!Y56&lt;=2,"",CM56)</f>
        <v/>
      </c>
      <c r="CO56" s="214">
        <f t="shared" si="27"/>
        <v>0</v>
      </c>
      <c r="CP56" s="42" t="str">
        <f>IF(ISBLANK('ÁREA MEJORA COMPETENCIAL'!S56),"",IF(CN56="","",CO56-CN56))</f>
        <v/>
      </c>
      <c r="CQ56" s="122" t="str">
        <f>IF(ISBLANK('ÁREA MEJORA COMPETENCIAL'!S56),"",IF(CN56="","VER RESULTADOS",CO56/CN56))</f>
        <v/>
      </c>
      <c r="CR56" s="75"/>
    </row>
    <row r="57" spans="1:96" s="59" customFormat="1" ht="18" customHeight="1" x14ac:dyDescent="0.3">
      <c r="A57" s="273" t="str">
        <f>IF(ISBLANK('ÁREA MEJORA COMPETENCIAL'!A57),"",'ÁREA MEJORA COMPETENCIAL'!A57)</f>
        <v/>
      </c>
      <c r="B57" s="129" t="str">
        <f>IF(ISBLANK('ÁREA MEJORA COMPETENCIAL'!B57),"",'ÁREA MEJORA COMPETENCIAL'!B57)</f>
        <v/>
      </c>
      <c r="C57" s="101" t="str">
        <f>IF(ISBLANK('ÁREA MEJORA COMPETENCIAL'!C57),"",'ÁREA MEJORA COMPETENCIAL'!C57)</f>
        <v/>
      </c>
      <c r="D57" s="14" t="str">
        <f>IF(ISBLANK('ÁREA MEJORA COMPETENCIAL'!D57),"",'ÁREA MEJORA COMPETENCIAL'!D57)</f>
        <v/>
      </c>
      <c r="E57" s="14" t="str">
        <f>IF(ISBLANK('ÁREA MEJORA COMPETENCIAL'!E57),"",'ÁREA MEJORA COMPETENCIAL'!E57)</f>
        <v/>
      </c>
      <c r="F57" s="14" t="str">
        <f>IF(ISBLANK('ÁREA MEJORA COMPETENCIAL'!F57),"",'ÁREA MEJORA COMPETENCIAL'!F57)</f>
        <v/>
      </c>
      <c r="G57" s="41"/>
      <c r="H57" s="170"/>
      <c r="I57" s="170"/>
      <c r="J57" s="170"/>
      <c r="K57" s="170"/>
      <c r="L57" s="170"/>
      <c r="M57" s="170"/>
      <c r="N57" s="36"/>
      <c r="O57" s="36"/>
      <c r="P57" s="36"/>
      <c r="Q57" s="197">
        <f t="shared" si="0"/>
        <v>0</v>
      </c>
      <c r="R57" s="36"/>
      <c r="S57" s="36"/>
      <c r="T57" s="31">
        <f t="shared" si="1"/>
        <v>0</v>
      </c>
      <c r="U57" s="36"/>
      <c r="V57" s="36"/>
      <c r="W57" s="31">
        <f t="shared" si="2"/>
        <v>0</v>
      </c>
      <c r="X57" s="36"/>
      <c r="Y57" s="36"/>
      <c r="Z57" s="31">
        <f t="shared" si="3"/>
        <v>0</v>
      </c>
      <c r="AA57" s="36"/>
      <c r="AB57" s="36"/>
      <c r="AC57" s="31">
        <f t="shared" si="4"/>
        <v>0</v>
      </c>
      <c r="AD57" s="36"/>
      <c r="AE57" s="197">
        <f t="shared" si="5"/>
        <v>0</v>
      </c>
      <c r="AF57" s="36"/>
      <c r="AG57" s="36"/>
      <c r="AH57" s="31">
        <f t="shared" si="6"/>
        <v>0</v>
      </c>
      <c r="AI57" s="36"/>
      <c r="AJ57" s="36"/>
      <c r="AK57" s="31">
        <f t="shared" si="7"/>
        <v>0</v>
      </c>
      <c r="AL57" s="36"/>
      <c r="AM57" s="36"/>
      <c r="AN57" s="31">
        <f t="shared" si="8"/>
        <v>0</v>
      </c>
      <c r="AO57" s="36"/>
      <c r="AP57" s="36"/>
      <c r="AQ57" s="31">
        <f t="shared" si="9"/>
        <v>0</v>
      </c>
      <c r="AR57" s="36"/>
      <c r="AS57" s="197">
        <f t="shared" si="10"/>
        <v>0</v>
      </c>
      <c r="AT57" s="225"/>
      <c r="AU57" s="225"/>
      <c r="AV57" s="31">
        <f t="shared" si="11"/>
        <v>0</v>
      </c>
      <c r="AW57" s="225"/>
      <c r="AX57" s="36"/>
      <c r="AY57" s="31">
        <f t="shared" si="12"/>
        <v>0</v>
      </c>
      <c r="AZ57" s="36"/>
      <c r="BA57" s="36"/>
      <c r="BB57" s="31">
        <f t="shared" si="13"/>
        <v>0</v>
      </c>
      <c r="BC57" s="36"/>
      <c r="BD57" s="36"/>
      <c r="BE57" s="31">
        <f t="shared" si="14"/>
        <v>0</v>
      </c>
      <c r="BF57" s="31" t="str">
        <f t="shared" si="15"/>
        <v/>
      </c>
      <c r="BG57" s="36"/>
      <c r="BH57" s="197">
        <f t="shared" si="16"/>
        <v>0</v>
      </c>
      <c r="BI57" s="113"/>
      <c r="BJ57" s="113"/>
      <c r="BK57" s="31">
        <f t="shared" si="17"/>
        <v>0</v>
      </c>
      <c r="BL57" s="113"/>
      <c r="BM57" s="113"/>
      <c r="BN57" s="31">
        <f t="shared" si="18"/>
        <v>0</v>
      </c>
      <c r="BO57" s="113"/>
      <c r="BP57" s="197">
        <f t="shared" si="19"/>
        <v>0</v>
      </c>
      <c r="BQ57" s="225"/>
      <c r="BR57" s="36"/>
      <c r="BS57" s="31">
        <f t="shared" si="20"/>
        <v>0</v>
      </c>
      <c r="BT57" s="36"/>
      <c r="BU57" s="36"/>
      <c r="BV57" s="31">
        <f t="shared" si="21"/>
        <v>0</v>
      </c>
      <c r="BW57" s="36"/>
      <c r="BX57" s="36"/>
      <c r="BY57" s="31">
        <f t="shared" si="22"/>
        <v>0</v>
      </c>
      <c r="BZ57" s="36"/>
      <c r="CA57" s="36"/>
      <c r="CB57" s="31">
        <f t="shared" si="23"/>
        <v>0</v>
      </c>
      <c r="CC57" s="36"/>
      <c r="CD57" s="36"/>
      <c r="CE57" s="31">
        <f t="shared" si="24"/>
        <v>0</v>
      </c>
      <c r="CF57" s="36"/>
      <c r="CG57" s="36"/>
      <c r="CH57" s="31">
        <f t="shared" si="25"/>
        <v>0</v>
      </c>
      <c r="CI57" s="36"/>
      <c r="CJ57" s="213">
        <f t="shared" si="26"/>
        <v>0</v>
      </c>
      <c r="CK57" s="117"/>
      <c r="CL57" s="9" t="str">
        <f>IF(ISBLANK('ÁREA MEJORA COMPETENCIAL'!S57),"",(IF(ISERROR('ÁREA MEJORA COMPETENCIAL'!S57),"",('ÁREA MEJORA COMPETENCIAL'!Y57)*3.3333333)))</f>
        <v/>
      </c>
      <c r="CM57" s="4" t="str">
        <f>IF(ISBLANK('ÁREA MEJORA COMPETENCIAL'!S57),"",(MROUND(CL57,4)))</f>
        <v/>
      </c>
      <c r="CN57" s="6" t="str">
        <f>IF('ÁREA MEJORA COMPETENCIAL'!Y57&lt;=2,"",CM57)</f>
        <v/>
      </c>
      <c r="CO57" s="214">
        <f t="shared" si="27"/>
        <v>0</v>
      </c>
      <c r="CP57" s="42" t="str">
        <f>IF(ISBLANK('ÁREA MEJORA COMPETENCIAL'!S57),"",IF(CN57="","",CO57-CN57))</f>
        <v/>
      </c>
      <c r="CQ57" s="122" t="str">
        <f>IF(ISBLANK('ÁREA MEJORA COMPETENCIAL'!S57),"",IF(CN57="","VER RESULTADOS",CO57/CN57))</f>
        <v/>
      </c>
      <c r="CR57" s="75"/>
    </row>
    <row r="58" spans="1:96" s="59" customFormat="1" ht="18" customHeight="1" x14ac:dyDescent="0.3">
      <c r="A58" s="273" t="str">
        <f>IF(ISBLANK('ÁREA MEJORA COMPETENCIAL'!A58),"",'ÁREA MEJORA COMPETENCIAL'!A58)</f>
        <v/>
      </c>
      <c r="B58" s="129" t="str">
        <f>IF(ISBLANK('ÁREA MEJORA COMPETENCIAL'!B58),"",'ÁREA MEJORA COMPETENCIAL'!B58)</f>
        <v/>
      </c>
      <c r="C58" s="101" t="str">
        <f>IF(ISBLANK('ÁREA MEJORA COMPETENCIAL'!C58),"",'ÁREA MEJORA COMPETENCIAL'!C58)</f>
        <v/>
      </c>
      <c r="D58" s="14" t="str">
        <f>IF(ISBLANK('ÁREA MEJORA COMPETENCIAL'!D58),"",'ÁREA MEJORA COMPETENCIAL'!D58)</f>
        <v/>
      </c>
      <c r="E58" s="14" t="str">
        <f>IF(ISBLANK('ÁREA MEJORA COMPETENCIAL'!E58),"",'ÁREA MEJORA COMPETENCIAL'!E58)</f>
        <v/>
      </c>
      <c r="F58" s="14" t="str">
        <f>IF(ISBLANK('ÁREA MEJORA COMPETENCIAL'!F58),"",'ÁREA MEJORA COMPETENCIAL'!F58)</f>
        <v/>
      </c>
      <c r="G58" s="41"/>
      <c r="H58" s="170"/>
      <c r="I58" s="170"/>
      <c r="J58" s="170"/>
      <c r="K58" s="170"/>
      <c r="L58" s="170"/>
      <c r="M58" s="170"/>
      <c r="N58" s="36"/>
      <c r="O58" s="36"/>
      <c r="P58" s="36"/>
      <c r="Q58" s="197">
        <f t="shared" si="0"/>
        <v>0</v>
      </c>
      <c r="R58" s="36"/>
      <c r="S58" s="36"/>
      <c r="T58" s="31">
        <f t="shared" si="1"/>
        <v>0</v>
      </c>
      <c r="U58" s="36"/>
      <c r="V58" s="36"/>
      <c r="W58" s="31">
        <f t="shared" si="2"/>
        <v>0</v>
      </c>
      <c r="X58" s="36"/>
      <c r="Y58" s="36"/>
      <c r="Z58" s="31">
        <f t="shared" si="3"/>
        <v>0</v>
      </c>
      <c r="AA58" s="36"/>
      <c r="AB58" s="36"/>
      <c r="AC58" s="31">
        <f t="shared" si="4"/>
        <v>0</v>
      </c>
      <c r="AD58" s="36"/>
      <c r="AE58" s="197">
        <f t="shared" si="5"/>
        <v>0</v>
      </c>
      <c r="AF58" s="36"/>
      <c r="AG58" s="36"/>
      <c r="AH58" s="31">
        <f t="shared" si="6"/>
        <v>0</v>
      </c>
      <c r="AI58" s="36"/>
      <c r="AJ58" s="36"/>
      <c r="AK58" s="31">
        <f t="shared" si="7"/>
        <v>0</v>
      </c>
      <c r="AL58" s="36"/>
      <c r="AM58" s="36"/>
      <c r="AN58" s="31">
        <f t="shared" si="8"/>
        <v>0</v>
      </c>
      <c r="AO58" s="36"/>
      <c r="AP58" s="36"/>
      <c r="AQ58" s="31">
        <f t="shared" si="9"/>
        <v>0</v>
      </c>
      <c r="AR58" s="36"/>
      <c r="AS58" s="197">
        <f t="shared" si="10"/>
        <v>0</v>
      </c>
      <c r="AT58" s="225"/>
      <c r="AU58" s="225"/>
      <c r="AV58" s="31">
        <f t="shared" si="11"/>
        <v>0</v>
      </c>
      <c r="AW58" s="225"/>
      <c r="AX58" s="36"/>
      <c r="AY58" s="31">
        <f t="shared" si="12"/>
        <v>0</v>
      </c>
      <c r="AZ58" s="36"/>
      <c r="BA58" s="36"/>
      <c r="BB58" s="31">
        <f t="shared" si="13"/>
        <v>0</v>
      </c>
      <c r="BC58" s="36"/>
      <c r="BD58" s="36"/>
      <c r="BE58" s="31">
        <f t="shared" si="14"/>
        <v>0</v>
      </c>
      <c r="BF58" s="31" t="str">
        <f t="shared" si="15"/>
        <v/>
      </c>
      <c r="BG58" s="36"/>
      <c r="BH58" s="197">
        <f t="shared" si="16"/>
        <v>0</v>
      </c>
      <c r="BI58" s="113"/>
      <c r="BJ58" s="113"/>
      <c r="BK58" s="31">
        <f t="shared" si="17"/>
        <v>0</v>
      </c>
      <c r="BL58" s="113"/>
      <c r="BM58" s="113"/>
      <c r="BN58" s="31">
        <f t="shared" si="18"/>
        <v>0</v>
      </c>
      <c r="BO58" s="113"/>
      <c r="BP58" s="197">
        <f t="shared" si="19"/>
        <v>0</v>
      </c>
      <c r="BQ58" s="225"/>
      <c r="BR58" s="36"/>
      <c r="BS58" s="31">
        <f t="shared" si="20"/>
        <v>0</v>
      </c>
      <c r="BT58" s="36"/>
      <c r="BU58" s="36"/>
      <c r="BV58" s="31">
        <f t="shared" si="21"/>
        <v>0</v>
      </c>
      <c r="BW58" s="36"/>
      <c r="BX58" s="36"/>
      <c r="BY58" s="31">
        <f t="shared" si="22"/>
        <v>0</v>
      </c>
      <c r="BZ58" s="36"/>
      <c r="CA58" s="36"/>
      <c r="CB58" s="31">
        <f t="shared" si="23"/>
        <v>0</v>
      </c>
      <c r="CC58" s="36"/>
      <c r="CD58" s="36"/>
      <c r="CE58" s="31">
        <f t="shared" si="24"/>
        <v>0</v>
      </c>
      <c r="CF58" s="36"/>
      <c r="CG58" s="36"/>
      <c r="CH58" s="31">
        <f t="shared" si="25"/>
        <v>0</v>
      </c>
      <c r="CI58" s="36"/>
      <c r="CJ58" s="213">
        <f t="shared" si="26"/>
        <v>0</v>
      </c>
      <c r="CK58" s="117"/>
      <c r="CL58" s="9" t="str">
        <f>IF(ISBLANK('ÁREA MEJORA COMPETENCIAL'!S58),"",(IF(ISERROR('ÁREA MEJORA COMPETENCIAL'!S58),"",('ÁREA MEJORA COMPETENCIAL'!Y58)*3.3333333)))</f>
        <v/>
      </c>
      <c r="CM58" s="4" t="str">
        <f>IF(ISBLANK('ÁREA MEJORA COMPETENCIAL'!S58),"",(MROUND(CL58,4)))</f>
        <v/>
      </c>
      <c r="CN58" s="6" t="str">
        <f>IF('ÁREA MEJORA COMPETENCIAL'!Y58&lt;=2,"",CM58)</f>
        <v/>
      </c>
      <c r="CO58" s="214">
        <f t="shared" si="27"/>
        <v>0</v>
      </c>
      <c r="CP58" s="42" t="str">
        <f>IF(ISBLANK('ÁREA MEJORA COMPETENCIAL'!S58),"",IF(CN58="","",CO58-CN58))</f>
        <v/>
      </c>
      <c r="CQ58" s="122" t="str">
        <f>IF(ISBLANK('ÁREA MEJORA COMPETENCIAL'!S58),"",IF(CN58="","VER RESULTADOS",CO58/CN58))</f>
        <v/>
      </c>
      <c r="CR58" s="75"/>
    </row>
    <row r="59" spans="1:96" s="59" customFormat="1" ht="18" customHeight="1" x14ac:dyDescent="0.3">
      <c r="A59" s="273" t="str">
        <f>IF(ISBLANK('ÁREA MEJORA COMPETENCIAL'!A59),"",'ÁREA MEJORA COMPETENCIAL'!A59)</f>
        <v/>
      </c>
      <c r="B59" s="129" t="str">
        <f>IF(ISBLANK('ÁREA MEJORA COMPETENCIAL'!B59),"",'ÁREA MEJORA COMPETENCIAL'!B59)</f>
        <v/>
      </c>
      <c r="C59" s="101" t="str">
        <f>IF(ISBLANK('ÁREA MEJORA COMPETENCIAL'!C59),"",'ÁREA MEJORA COMPETENCIAL'!C59)</f>
        <v/>
      </c>
      <c r="D59" s="14" t="str">
        <f>IF(ISBLANK('ÁREA MEJORA COMPETENCIAL'!D59),"",'ÁREA MEJORA COMPETENCIAL'!D59)</f>
        <v/>
      </c>
      <c r="E59" s="14" t="str">
        <f>IF(ISBLANK('ÁREA MEJORA COMPETENCIAL'!E59),"",'ÁREA MEJORA COMPETENCIAL'!E59)</f>
        <v/>
      </c>
      <c r="F59" s="14" t="str">
        <f>IF(ISBLANK('ÁREA MEJORA COMPETENCIAL'!F59),"",'ÁREA MEJORA COMPETENCIAL'!F59)</f>
        <v/>
      </c>
      <c r="G59" s="41"/>
      <c r="H59" s="170"/>
      <c r="I59" s="170"/>
      <c r="J59" s="170"/>
      <c r="K59" s="170"/>
      <c r="L59" s="170"/>
      <c r="M59" s="170"/>
      <c r="N59" s="36"/>
      <c r="O59" s="36"/>
      <c r="P59" s="36"/>
      <c r="Q59" s="197">
        <f t="shared" si="0"/>
        <v>0</v>
      </c>
      <c r="R59" s="36"/>
      <c r="S59" s="36"/>
      <c r="T59" s="31">
        <f t="shared" si="1"/>
        <v>0</v>
      </c>
      <c r="U59" s="36"/>
      <c r="V59" s="36"/>
      <c r="W59" s="31">
        <f t="shared" si="2"/>
        <v>0</v>
      </c>
      <c r="X59" s="36"/>
      <c r="Y59" s="36"/>
      <c r="Z59" s="31">
        <f t="shared" si="3"/>
        <v>0</v>
      </c>
      <c r="AA59" s="36"/>
      <c r="AB59" s="36"/>
      <c r="AC59" s="31">
        <f t="shared" si="4"/>
        <v>0</v>
      </c>
      <c r="AD59" s="36"/>
      <c r="AE59" s="197">
        <f t="shared" si="5"/>
        <v>0</v>
      </c>
      <c r="AF59" s="36"/>
      <c r="AG59" s="36"/>
      <c r="AH59" s="31">
        <f t="shared" si="6"/>
        <v>0</v>
      </c>
      <c r="AI59" s="36"/>
      <c r="AJ59" s="36"/>
      <c r="AK59" s="31">
        <f t="shared" si="7"/>
        <v>0</v>
      </c>
      <c r="AL59" s="36"/>
      <c r="AM59" s="36"/>
      <c r="AN59" s="31">
        <f t="shared" si="8"/>
        <v>0</v>
      </c>
      <c r="AO59" s="36"/>
      <c r="AP59" s="36"/>
      <c r="AQ59" s="31">
        <f t="shared" si="9"/>
        <v>0</v>
      </c>
      <c r="AR59" s="36"/>
      <c r="AS59" s="197">
        <f t="shared" si="10"/>
        <v>0</v>
      </c>
      <c r="AT59" s="225"/>
      <c r="AU59" s="225"/>
      <c r="AV59" s="31">
        <f t="shared" si="11"/>
        <v>0</v>
      </c>
      <c r="AW59" s="225"/>
      <c r="AX59" s="36"/>
      <c r="AY59" s="31">
        <f t="shared" si="12"/>
        <v>0</v>
      </c>
      <c r="AZ59" s="36"/>
      <c r="BA59" s="36"/>
      <c r="BB59" s="31">
        <f t="shared" si="13"/>
        <v>0</v>
      </c>
      <c r="BC59" s="36"/>
      <c r="BD59" s="36"/>
      <c r="BE59" s="31">
        <f t="shared" si="14"/>
        <v>0</v>
      </c>
      <c r="BF59" s="31" t="str">
        <f t="shared" si="15"/>
        <v/>
      </c>
      <c r="BG59" s="36"/>
      <c r="BH59" s="197">
        <f t="shared" si="16"/>
        <v>0</v>
      </c>
      <c r="BI59" s="113"/>
      <c r="BJ59" s="113"/>
      <c r="BK59" s="31">
        <f t="shared" si="17"/>
        <v>0</v>
      </c>
      <c r="BL59" s="113"/>
      <c r="BM59" s="113"/>
      <c r="BN59" s="31">
        <f t="shared" si="18"/>
        <v>0</v>
      </c>
      <c r="BO59" s="113"/>
      <c r="BP59" s="197">
        <f t="shared" si="19"/>
        <v>0</v>
      </c>
      <c r="BQ59" s="225"/>
      <c r="BR59" s="36"/>
      <c r="BS59" s="31">
        <f t="shared" si="20"/>
        <v>0</v>
      </c>
      <c r="BT59" s="36"/>
      <c r="BU59" s="36"/>
      <c r="BV59" s="31">
        <f t="shared" si="21"/>
        <v>0</v>
      </c>
      <c r="BW59" s="36"/>
      <c r="BX59" s="36"/>
      <c r="BY59" s="31">
        <f t="shared" si="22"/>
        <v>0</v>
      </c>
      <c r="BZ59" s="36"/>
      <c r="CA59" s="36"/>
      <c r="CB59" s="31">
        <f t="shared" si="23"/>
        <v>0</v>
      </c>
      <c r="CC59" s="36"/>
      <c r="CD59" s="36"/>
      <c r="CE59" s="31">
        <f t="shared" si="24"/>
        <v>0</v>
      </c>
      <c r="CF59" s="36"/>
      <c r="CG59" s="36"/>
      <c r="CH59" s="31">
        <f t="shared" si="25"/>
        <v>0</v>
      </c>
      <c r="CI59" s="36"/>
      <c r="CJ59" s="213">
        <f t="shared" si="26"/>
        <v>0</v>
      </c>
      <c r="CK59" s="117"/>
      <c r="CL59" s="9" t="str">
        <f>IF(ISBLANK('ÁREA MEJORA COMPETENCIAL'!S59),"",(IF(ISERROR('ÁREA MEJORA COMPETENCIAL'!S59),"",('ÁREA MEJORA COMPETENCIAL'!Y59)*3.3333333)))</f>
        <v/>
      </c>
      <c r="CM59" s="4" t="str">
        <f>IF(ISBLANK('ÁREA MEJORA COMPETENCIAL'!S59),"",(MROUND(CL59,4)))</f>
        <v/>
      </c>
      <c r="CN59" s="6" t="str">
        <f>IF('ÁREA MEJORA COMPETENCIAL'!Y59&lt;=2,"",CM59)</f>
        <v/>
      </c>
      <c r="CO59" s="214">
        <f t="shared" si="27"/>
        <v>0</v>
      </c>
      <c r="CP59" s="42" t="str">
        <f>IF(ISBLANK('ÁREA MEJORA COMPETENCIAL'!S59),"",IF(CN59="","",CO59-CN59))</f>
        <v/>
      </c>
      <c r="CQ59" s="122" t="str">
        <f>IF(ISBLANK('ÁREA MEJORA COMPETENCIAL'!S59),"",IF(CN59="","VER RESULTADOS",CO59/CN59))</f>
        <v/>
      </c>
      <c r="CR59" s="75"/>
    </row>
    <row r="60" spans="1:96" s="59" customFormat="1" ht="18" customHeight="1" x14ac:dyDescent="0.3">
      <c r="A60" s="273" t="str">
        <f>IF(ISBLANK('ÁREA MEJORA COMPETENCIAL'!A60),"",'ÁREA MEJORA COMPETENCIAL'!A60)</f>
        <v/>
      </c>
      <c r="B60" s="129" t="str">
        <f>IF(ISBLANK('ÁREA MEJORA COMPETENCIAL'!B60),"",'ÁREA MEJORA COMPETENCIAL'!B60)</f>
        <v/>
      </c>
      <c r="C60" s="101" t="str">
        <f>IF(ISBLANK('ÁREA MEJORA COMPETENCIAL'!C60),"",'ÁREA MEJORA COMPETENCIAL'!C60)</f>
        <v/>
      </c>
      <c r="D60" s="14" t="str">
        <f>IF(ISBLANK('ÁREA MEJORA COMPETENCIAL'!D60),"",'ÁREA MEJORA COMPETENCIAL'!D60)</f>
        <v/>
      </c>
      <c r="E60" s="14" t="str">
        <f>IF(ISBLANK('ÁREA MEJORA COMPETENCIAL'!E60),"",'ÁREA MEJORA COMPETENCIAL'!E60)</f>
        <v/>
      </c>
      <c r="F60" s="14" t="str">
        <f>IF(ISBLANK('ÁREA MEJORA COMPETENCIAL'!F60),"",'ÁREA MEJORA COMPETENCIAL'!F60)</f>
        <v/>
      </c>
      <c r="G60" s="41"/>
      <c r="H60" s="170"/>
      <c r="I60" s="170"/>
      <c r="J60" s="170"/>
      <c r="K60" s="170"/>
      <c r="L60" s="170"/>
      <c r="M60" s="170"/>
      <c r="N60" s="36"/>
      <c r="O60" s="36"/>
      <c r="P60" s="36"/>
      <c r="Q60" s="197">
        <f t="shared" si="0"/>
        <v>0</v>
      </c>
      <c r="R60" s="36"/>
      <c r="S60" s="36"/>
      <c r="T60" s="31">
        <f t="shared" si="1"/>
        <v>0</v>
      </c>
      <c r="U60" s="36"/>
      <c r="V60" s="36"/>
      <c r="W60" s="31">
        <f t="shared" si="2"/>
        <v>0</v>
      </c>
      <c r="X60" s="36"/>
      <c r="Y60" s="36"/>
      <c r="Z60" s="31">
        <f t="shared" si="3"/>
        <v>0</v>
      </c>
      <c r="AA60" s="36"/>
      <c r="AB60" s="36"/>
      <c r="AC60" s="31">
        <f t="shared" si="4"/>
        <v>0</v>
      </c>
      <c r="AD60" s="36"/>
      <c r="AE60" s="197">
        <f t="shared" si="5"/>
        <v>0</v>
      </c>
      <c r="AF60" s="36"/>
      <c r="AG60" s="36"/>
      <c r="AH60" s="31">
        <f t="shared" si="6"/>
        <v>0</v>
      </c>
      <c r="AI60" s="36"/>
      <c r="AJ60" s="36"/>
      <c r="AK60" s="31">
        <f t="shared" si="7"/>
        <v>0</v>
      </c>
      <c r="AL60" s="36"/>
      <c r="AM60" s="36"/>
      <c r="AN60" s="31">
        <f t="shared" si="8"/>
        <v>0</v>
      </c>
      <c r="AO60" s="36"/>
      <c r="AP60" s="36"/>
      <c r="AQ60" s="31">
        <f t="shared" si="9"/>
        <v>0</v>
      </c>
      <c r="AR60" s="36"/>
      <c r="AS60" s="197">
        <f t="shared" si="10"/>
        <v>0</v>
      </c>
      <c r="AT60" s="225"/>
      <c r="AU60" s="225"/>
      <c r="AV60" s="31">
        <f t="shared" si="11"/>
        <v>0</v>
      </c>
      <c r="AW60" s="225"/>
      <c r="AX60" s="36"/>
      <c r="AY60" s="31">
        <f t="shared" si="12"/>
        <v>0</v>
      </c>
      <c r="AZ60" s="36"/>
      <c r="BA60" s="36"/>
      <c r="BB60" s="31">
        <f t="shared" si="13"/>
        <v>0</v>
      </c>
      <c r="BC60" s="36"/>
      <c r="BD60" s="36"/>
      <c r="BE60" s="31">
        <f t="shared" si="14"/>
        <v>0</v>
      </c>
      <c r="BF60" s="31" t="str">
        <f t="shared" si="15"/>
        <v/>
      </c>
      <c r="BG60" s="36"/>
      <c r="BH60" s="197">
        <f t="shared" si="16"/>
        <v>0</v>
      </c>
      <c r="BI60" s="113"/>
      <c r="BJ60" s="113"/>
      <c r="BK60" s="31">
        <f t="shared" si="17"/>
        <v>0</v>
      </c>
      <c r="BL60" s="113"/>
      <c r="BM60" s="113"/>
      <c r="BN60" s="31">
        <f t="shared" si="18"/>
        <v>0</v>
      </c>
      <c r="BO60" s="113"/>
      <c r="BP60" s="197">
        <f t="shared" si="19"/>
        <v>0</v>
      </c>
      <c r="BQ60" s="225"/>
      <c r="BR60" s="36"/>
      <c r="BS60" s="31">
        <f t="shared" si="20"/>
        <v>0</v>
      </c>
      <c r="BT60" s="36"/>
      <c r="BU60" s="36"/>
      <c r="BV60" s="31">
        <f t="shared" si="21"/>
        <v>0</v>
      </c>
      <c r="BW60" s="36"/>
      <c r="BX60" s="36"/>
      <c r="BY60" s="31">
        <f t="shared" si="22"/>
        <v>0</v>
      </c>
      <c r="BZ60" s="36"/>
      <c r="CA60" s="36"/>
      <c r="CB60" s="31">
        <f t="shared" si="23"/>
        <v>0</v>
      </c>
      <c r="CC60" s="36"/>
      <c r="CD60" s="36"/>
      <c r="CE60" s="31">
        <f t="shared" si="24"/>
        <v>0</v>
      </c>
      <c r="CF60" s="36"/>
      <c r="CG60" s="36"/>
      <c r="CH60" s="31">
        <f t="shared" si="25"/>
        <v>0</v>
      </c>
      <c r="CI60" s="36"/>
      <c r="CJ60" s="213">
        <f t="shared" si="26"/>
        <v>0</v>
      </c>
      <c r="CK60" s="117"/>
      <c r="CL60" s="9" t="str">
        <f>IF(ISBLANK('ÁREA MEJORA COMPETENCIAL'!S60),"",(IF(ISERROR('ÁREA MEJORA COMPETENCIAL'!S60),"",('ÁREA MEJORA COMPETENCIAL'!Y60)*3.3333333)))</f>
        <v/>
      </c>
      <c r="CM60" s="4" t="str">
        <f>IF(ISBLANK('ÁREA MEJORA COMPETENCIAL'!S60),"",(MROUND(CL60,4)))</f>
        <v/>
      </c>
      <c r="CN60" s="6" t="str">
        <f>IF('ÁREA MEJORA COMPETENCIAL'!Y60&lt;=2,"",CM60)</f>
        <v/>
      </c>
      <c r="CO60" s="214">
        <f t="shared" si="27"/>
        <v>0</v>
      </c>
      <c r="CP60" s="42" t="str">
        <f>IF(ISBLANK('ÁREA MEJORA COMPETENCIAL'!S60),"",IF(CN60="","",CO60-CN60))</f>
        <v/>
      </c>
      <c r="CQ60" s="122" t="str">
        <f>IF(ISBLANK('ÁREA MEJORA COMPETENCIAL'!S60),"",IF(CN60="","VER RESULTADOS",CO60/CN60))</f>
        <v/>
      </c>
      <c r="CR60" s="75"/>
    </row>
    <row r="61" spans="1:96" s="59" customFormat="1" ht="18" customHeight="1" x14ac:dyDescent="0.3">
      <c r="A61" s="273" t="str">
        <f>IF(ISBLANK('ÁREA MEJORA COMPETENCIAL'!A61),"",'ÁREA MEJORA COMPETENCIAL'!A61)</f>
        <v/>
      </c>
      <c r="B61" s="129" t="str">
        <f>IF(ISBLANK('ÁREA MEJORA COMPETENCIAL'!B61),"",'ÁREA MEJORA COMPETENCIAL'!B61)</f>
        <v/>
      </c>
      <c r="C61" s="101" t="str">
        <f>IF(ISBLANK('ÁREA MEJORA COMPETENCIAL'!C61),"",'ÁREA MEJORA COMPETENCIAL'!C61)</f>
        <v/>
      </c>
      <c r="D61" s="14" t="str">
        <f>IF(ISBLANK('ÁREA MEJORA COMPETENCIAL'!D61),"",'ÁREA MEJORA COMPETENCIAL'!D61)</f>
        <v/>
      </c>
      <c r="E61" s="14" t="str">
        <f>IF(ISBLANK('ÁREA MEJORA COMPETENCIAL'!E61),"",'ÁREA MEJORA COMPETENCIAL'!E61)</f>
        <v/>
      </c>
      <c r="F61" s="14" t="str">
        <f>IF(ISBLANK('ÁREA MEJORA COMPETENCIAL'!F61),"",'ÁREA MEJORA COMPETENCIAL'!F61)</f>
        <v/>
      </c>
      <c r="G61" s="41"/>
      <c r="H61" s="170"/>
      <c r="I61" s="170"/>
      <c r="J61" s="170"/>
      <c r="K61" s="170"/>
      <c r="L61" s="170"/>
      <c r="M61" s="170"/>
      <c r="N61" s="36"/>
      <c r="O61" s="36"/>
      <c r="P61" s="36"/>
      <c r="Q61" s="197">
        <f t="shared" si="0"/>
        <v>0</v>
      </c>
      <c r="R61" s="36"/>
      <c r="S61" s="36"/>
      <c r="T61" s="31">
        <f t="shared" si="1"/>
        <v>0</v>
      </c>
      <c r="U61" s="36"/>
      <c r="V61" s="36"/>
      <c r="W61" s="31">
        <f t="shared" si="2"/>
        <v>0</v>
      </c>
      <c r="X61" s="36"/>
      <c r="Y61" s="36"/>
      <c r="Z61" s="31">
        <f t="shared" si="3"/>
        <v>0</v>
      </c>
      <c r="AA61" s="36"/>
      <c r="AB61" s="36"/>
      <c r="AC61" s="31">
        <f t="shared" si="4"/>
        <v>0</v>
      </c>
      <c r="AD61" s="36"/>
      <c r="AE61" s="197">
        <f t="shared" si="5"/>
        <v>0</v>
      </c>
      <c r="AF61" s="36"/>
      <c r="AG61" s="36"/>
      <c r="AH61" s="31">
        <f t="shared" si="6"/>
        <v>0</v>
      </c>
      <c r="AI61" s="36"/>
      <c r="AJ61" s="36"/>
      <c r="AK61" s="31">
        <f t="shared" si="7"/>
        <v>0</v>
      </c>
      <c r="AL61" s="36"/>
      <c r="AM61" s="36"/>
      <c r="AN61" s="31">
        <f t="shared" si="8"/>
        <v>0</v>
      </c>
      <c r="AO61" s="36"/>
      <c r="AP61" s="36"/>
      <c r="AQ61" s="31">
        <f t="shared" si="9"/>
        <v>0</v>
      </c>
      <c r="AR61" s="36"/>
      <c r="AS61" s="197">
        <f t="shared" si="10"/>
        <v>0</v>
      </c>
      <c r="AT61" s="225"/>
      <c r="AU61" s="225"/>
      <c r="AV61" s="31">
        <f t="shared" si="11"/>
        <v>0</v>
      </c>
      <c r="AW61" s="225"/>
      <c r="AX61" s="36"/>
      <c r="AY61" s="31">
        <f t="shared" si="12"/>
        <v>0</v>
      </c>
      <c r="AZ61" s="36"/>
      <c r="BA61" s="36"/>
      <c r="BB61" s="31">
        <f t="shared" si="13"/>
        <v>0</v>
      </c>
      <c r="BC61" s="36"/>
      <c r="BD61" s="36"/>
      <c r="BE61" s="31">
        <f t="shared" si="14"/>
        <v>0</v>
      </c>
      <c r="BF61" s="31" t="str">
        <f t="shared" si="15"/>
        <v/>
      </c>
      <c r="BG61" s="36"/>
      <c r="BH61" s="197">
        <f t="shared" si="16"/>
        <v>0</v>
      </c>
      <c r="BI61" s="113"/>
      <c r="BJ61" s="113"/>
      <c r="BK61" s="31">
        <f t="shared" si="17"/>
        <v>0</v>
      </c>
      <c r="BL61" s="113"/>
      <c r="BM61" s="113"/>
      <c r="BN61" s="31">
        <f t="shared" si="18"/>
        <v>0</v>
      </c>
      <c r="BO61" s="113"/>
      <c r="BP61" s="197">
        <f t="shared" si="19"/>
        <v>0</v>
      </c>
      <c r="BQ61" s="225"/>
      <c r="BR61" s="36"/>
      <c r="BS61" s="31">
        <f t="shared" si="20"/>
        <v>0</v>
      </c>
      <c r="BT61" s="36"/>
      <c r="BU61" s="36"/>
      <c r="BV61" s="31">
        <f t="shared" si="21"/>
        <v>0</v>
      </c>
      <c r="BW61" s="36"/>
      <c r="BX61" s="36"/>
      <c r="BY61" s="31">
        <f t="shared" si="22"/>
        <v>0</v>
      </c>
      <c r="BZ61" s="36"/>
      <c r="CA61" s="36"/>
      <c r="CB61" s="31">
        <f t="shared" si="23"/>
        <v>0</v>
      </c>
      <c r="CC61" s="36"/>
      <c r="CD61" s="36"/>
      <c r="CE61" s="31">
        <f t="shared" si="24"/>
        <v>0</v>
      </c>
      <c r="CF61" s="36"/>
      <c r="CG61" s="36"/>
      <c r="CH61" s="31">
        <f t="shared" si="25"/>
        <v>0</v>
      </c>
      <c r="CI61" s="36"/>
      <c r="CJ61" s="213">
        <f t="shared" si="26"/>
        <v>0</v>
      </c>
      <c r="CK61" s="117"/>
      <c r="CL61" s="9" t="str">
        <f>IF(ISBLANK('ÁREA MEJORA COMPETENCIAL'!S61),"",(IF(ISERROR('ÁREA MEJORA COMPETENCIAL'!S61),"",('ÁREA MEJORA COMPETENCIAL'!Y61)*3.3333333)))</f>
        <v/>
      </c>
      <c r="CM61" s="4" t="str">
        <f>IF(ISBLANK('ÁREA MEJORA COMPETENCIAL'!S61),"",(MROUND(CL61,4)))</f>
        <v/>
      </c>
      <c r="CN61" s="6" t="str">
        <f>IF('ÁREA MEJORA COMPETENCIAL'!Y61&lt;=2,"",CM61)</f>
        <v/>
      </c>
      <c r="CO61" s="214">
        <f t="shared" si="27"/>
        <v>0</v>
      </c>
      <c r="CP61" s="42" t="str">
        <f>IF(ISBLANK('ÁREA MEJORA COMPETENCIAL'!S61),"",IF(CN61="","",CO61-CN61))</f>
        <v/>
      </c>
      <c r="CQ61" s="122" t="str">
        <f>IF(ISBLANK('ÁREA MEJORA COMPETENCIAL'!S61),"",IF(CN61="","VER RESULTADOS",CO61/CN61))</f>
        <v/>
      </c>
      <c r="CR61" s="75"/>
    </row>
    <row r="62" spans="1:96" s="59" customFormat="1" ht="18" customHeight="1" x14ac:dyDescent="0.3">
      <c r="A62" s="273" t="str">
        <f>IF(ISBLANK('ÁREA MEJORA COMPETENCIAL'!A62),"",'ÁREA MEJORA COMPETENCIAL'!A62)</f>
        <v/>
      </c>
      <c r="B62" s="129" t="str">
        <f>IF(ISBLANK('ÁREA MEJORA COMPETENCIAL'!B62),"",'ÁREA MEJORA COMPETENCIAL'!B62)</f>
        <v/>
      </c>
      <c r="C62" s="101" t="str">
        <f>IF(ISBLANK('ÁREA MEJORA COMPETENCIAL'!C62),"",'ÁREA MEJORA COMPETENCIAL'!C62)</f>
        <v/>
      </c>
      <c r="D62" s="14" t="str">
        <f>IF(ISBLANK('ÁREA MEJORA COMPETENCIAL'!D62),"",'ÁREA MEJORA COMPETENCIAL'!D62)</f>
        <v/>
      </c>
      <c r="E62" s="14" t="str">
        <f>IF(ISBLANK('ÁREA MEJORA COMPETENCIAL'!E62),"",'ÁREA MEJORA COMPETENCIAL'!E62)</f>
        <v/>
      </c>
      <c r="F62" s="14" t="str">
        <f>IF(ISBLANK('ÁREA MEJORA COMPETENCIAL'!F62),"",'ÁREA MEJORA COMPETENCIAL'!F62)</f>
        <v/>
      </c>
      <c r="G62" s="41"/>
      <c r="H62" s="170"/>
      <c r="I62" s="170"/>
      <c r="J62" s="170"/>
      <c r="K62" s="170"/>
      <c r="L62" s="170"/>
      <c r="M62" s="170"/>
      <c r="N62" s="36"/>
      <c r="O62" s="36"/>
      <c r="P62" s="36"/>
      <c r="Q62" s="197">
        <f t="shared" si="0"/>
        <v>0</v>
      </c>
      <c r="R62" s="36"/>
      <c r="S62" s="36"/>
      <c r="T62" s="31">
        <f t="shared" si="1"/>
        <v>0</v>
      </c>
      <c r="U62" s="36"/>
      <c r="V62" s="36"/>
      <c r="W62" s="31">
        <f t="shared" si="2"/>
        <v>0</v>
      </c>
      <c r="X62" s="36"/>
      <c r="Y62" s="36"/>
      <c r="Z62" s="31">
        <f t="shared" si="3"/>
        <v>0</v>
      </c>
      <c r="AA62" s="36"/>
      <c r="AB62" s="36"/>
      <c r="AC62" s="31">
        <f t="shared" si="4"/>
        <v>0</v>
      </c>
      <c r="AD62" s="36"/>
      <c r="AE62" s="197">
        <f t="shared" si="5"/>
        <v>0</v>
      </c>
      <c r="AF62" s="36"/>
      <c r="AG62" s="36"/>
      <c r="AH62" s="31">
        <f t="shared" si="6"/>
        <v>0</v>
      </c>
      <c r="AI62" s="36"/>
      <c r="AJ62" s="36"/>
      <c r="AK62" s="31">
        <f t="shared" si="7"/>
        <v>0</v>
      </c>
      <c r="AL62" s="36"/>
      <c r="AM62" s="36"/>
      <c r="AN62" s="31">
        <f t="shared" si="8"/>
        <v>0</v>
      </c>
      <c r="AO62" s="36"/>
      <c r="AP62" s="36"/>
      <c r="AQ62" s="31">
        <f t="shared" si="9"/>
        <v>0</v>
      </c>
      <c r="AR62" s="36"/>
      <c r="AS62" s="197">
        <f t="shared" si="10"/>
        <v>0</v>
      </c>
      <c r="AT62" s="225"/>
      <c r="AU62" s="225"/>
      <c r="AV62" s="31">
        <f t="shared" si="11"/>
        <v>0</v>
      </c>
      <c r="AW62" s="225"/>
      <c r="AX62" s="36"/>
      <c r="AY62" s="31">
        <f t="shared" si="12"/>
        <v>0</v>
      </c>
      <c r="AZ62" s="36"/>
      <c r="BA62" s="36"/>
      <c r="BB62" s="31">
        <f t="shared" si="13"/>
        <v>0</v>
      </c>
      <c r="BC62" s="36"/>
      <c r="BD62" s="36"/>
      <c r="BE62" s="31">
        <f t="shared" si="14"/>
        <v>0</v>
      </c>
      <c r="BF62" s="31" t="str">
        <f t="shared" si="15"/>
        <v/>
      </c>
      <c r="BG62" s="36"/>
      <c r="BH62" s="197">
        <f t="shared" si="16"/>
        <v>0</v>
      </c>
      <c r="BI62" s="113"/>
      <c r="BJ62" s="113"/>
      <c r="BK62" s="31">
        <f t="shared" si="17"/>
        <v>0</v>
      </c>
      <c r="BL62" s="113"/>
      <c r="BM62" s="113"/>
      <c r="BN62" s="31">
        <f t="shared" si="18"/>
        <v>0</v>
      </c>
      <c r="BO62" s="113"/>
      <c r="BP62" s="197">
        <f t="shared" si="19"/>
        <v>0</v>
      </c>
      <c r="BQ62" s="225"/>
      <c r="BR62" s="36"/>
      <c r="BS62" s="31">
        <f t="shared" si="20"/>
        <v>0</v>
      </c>
      <c r="BT62" s="36"/>
      <c r="BU62" s="36"/>
      <c r="BV62" s="31">
        <f t="shared" si="21"/>
        <v>0</v>
      </c>
      <c r="BW62" s="36"/>
      <c r="BX62" s="36"/>
      <c r="BY62" s="31">
        <f t="shared" si="22"/>
        <v>0</v>
      </c>
      <c r="BZ62" s="36"/>
      <c r="CA62" s="36"/>
      <c r="CB62" s="31">
        <f t="shared" si="23"/>
        <v>0</v>
      </c>
      <c r="CC62" s="36"/>
      <c r="CD62" s="36"/>
      <c r="CE62" s="31">
        <f t="shared" si="24"/>
        <v>0</v>
      </c>
      <c r="CF62" s="36"/>
      <c r="CG62" s="36"/>
      <c r="CH62" s="31">
        <f t="shared" si="25"/>
        <v>0</v>
      </c>
      <c r="CI62" s="36"/>
      <c r="CJ62" s="213">
        <f t="shared" si="26"/>
        <v>0</v>
      </c>
      <c r="CK62" s="117"/>
      <c r="CL62" s="9" t="str">
        <f>IF(ISBLANK('ÁREA MEJORA COMPETENCIAL'!S62),"",(IF(ISERROR('ÁREA MEJORA COMPETENCIAL'!S62),"",('ÁREA MEJORA COMPETENCIAL'!Y62)*3.3333333)))</f>
        <v/>
      </c>
      <c r="CM62" s="4" t="str">
        <f>IF(ISBLANK('ÁREA MEJORA COMPETENCIAL'!S62),"",(MROUND(CL62,4)))</f>
        <v/>
      </c>
      <c r="CN62" s="6" t="str">
        <f>IF('ÁREA MEJORA COMPETENCIAL'!Y62&lt;=2,"",CM62)</f>
        <v/>
      </c>
      <c r="CO62" s="214">
        <f t="shared" si="27"/>
        <v>0</v>
      </c>
      <c r="CP62" s="42" t="str">
        <f>IF(ISBLANK('ÁREA MEJORA COMPETENCIAL'!S62),"",IF(CN62="","",CO62-CN62))</f>
        <v/>
      </c>
      <c r="CQ62" s="122" t="str">
        <f>IF(ISBLANK('ÁREA MEJORA COMPETENCIAL'!S62),"",IF(CN62="","VER RESULTADOS",CO62/CN62))</f>
        <v/>
      </c>
      <c r="CR62" s="75"/>
    </row>
    <row r="63" spans="1:96" s="59" customFormat="1" ht="18" customHeight="1" x14ac:dyDescent="0.3">
      <c r="A63" s="273" t="str">
        <f>IF(ISBLANK('ÁREA MEJORA COMPETENCIAL'!A63),"",'ÁREA MEJORA COMPETENCIAL'!A63)</f>
        <v/>
      </c>
      <c r="B63" s="129" t="str">
        <f>IF(ISBLANK('ÁREA MEJORA COMPETENCIAL'!B63),"",'ÁREA MEJORA COMPETENCIAL'!B63)</f>
        <v/>
      </c>
      <c r="C63" s="101" t="str">
        <f>IF(ISBLANK('ÁREA MEJORA COMPETENCIAL'!C63),"",'ÁREA MEJORA COMPETENCIAL'!C63)</f>
        <v/>
      </c>
      <c r="D63" s="14" t="str">
        <f>IF(ISBLANK('ÁREA MEJORA COMPETENCIAL'!D63),"",'ÁREA MEJORA COMPETENCIAL'!D63)</f>
        <v/>
      </c>
      <c r="E63" s="14" t="str">
        <f>IF(ISBLANK('ÁREA MEJORA COMPETENCIAL'!E63),"",'ÁREA MEJORA COMPETENCIAL'!E63)</f>
        <v/>
      </c>
      <c r="F63" s="14" t="str">
        <f>IF(ISBLANK('ÁREA MEJORA COMPETENCIAL'!F63),"",'ÁREA MEJORA COMPETENCIAL'!F63)</f>
        <v/>
      </c>
      <c r="G63" s="41"/>
      <c r="H63" s="170"/>
      <c r="I63" s="170"/>
      <c r="J63" s="170"/>
      <c r="K63" s="170"/>
      <c r="L63" s="170"/>
      <c r="M63" s="170"/>
      <c r="N63" s="36"/>
      <c r="O63" s="36"/>
      <c r="P63" s="36"/>
      <c r="Q63" s="197">
        <f t="shared" si="0"/>
        <v>0</v>
      </c>
      <c r="R63" s="36"/>
      <c r="S63" s="36"/>
      <c r="T63" s="31">
        <f t="shared" si="1"/>
        <v>0</v>
      </c>
      <c r="U63" s="36"/>
      <c r="V63" s="36"/>
      <c r="W63" s="31">
        <f t="shared" si="2"/>
        <v>0</v>
      </c>
      <c r="X63" s="36"/>
      <c r="Y63" s="36"/>
      <c r="Z63" s="31">
        <f t="shared" si="3"/>
        <v>0</v>
      </c>
      <c r="AA63" s="36"/>
      <c r="AB63" s="36"/>
      <c r="AC63" s="31">
        <f t="shared" si="4"/>
        <v>0</v>
      </c>
      <c r="AD63" s="36"/>
      <c r="AE63" s="197">
        <f t="shared" si="5"/>
        <v>0</v>
      </c>
      <c r="AF63" s="36"/>
      <c r="AG63" s="36"/>
      <c r="AH63" s="31">
        <f t="shared" si="6"/>
        <v>0</v>
      </c>
      <c r="AI63" s="36"/>
      <c r="AJ63" s="36"/>
      <c r="AK63" s="31">
        <f t="shared" si="7"/>
        <v>0</v>
      </c>
      <c r="AL63" s="36"/>
      <c r="AM63" s="36"/>
      <c r="AN63" s="31">
        <f t="shared" si="8"/>
        <v>0</v>
      </c>
      <c r="AO63" s="36"/>
      <c r="AP63" s="36"/>
      <c r="AQ63" s="31">
        <f t="shared" si="9"/>
        <v>0</v>
      </c>
      <c r="AR63" s="36"/>
      <c r="AS63" s="197">
        <f t="shared" si="10"/>
        <v>0</v>
      </c>
      <c r="AT63" s="225"/>
      <c r="AU63" s="225"/>
      <c r="AV63" s="31">
        <f t="shared" si="11"/>
        <v>0</v>
      </c>
      <c r="AW63" s="225"/>
      <c r="AX63" s="36"/>
      <c r="AY63" s="31">
        <f t="shared" si="12"/>
        <v>0</v>
      </c>
      <c r="AZ63" s="36"/>
      <c r="BA63" s="36"/>
      <c r="BB63" s="31">
        <f t="shared" si="13"/>
        <v>0</v>
      </c>
      <c r="BC63" s="36"/>
      <c r="BD63" s="36"/>
      <c r="BE63" s="31">
        <f t="shared" si="14"/>
        <v>0</v>
      </c>
      <c r="BF63" s="31" t="str">
        <f t="shared" si="15"/>
        <v/>
      </c>
      <c r="BG63" s="36"/>
      <c r="BH63" s="197">
        <f t="shared" si="16"/>
        <v>0</v>
      </c>
      <c r="BI63" s="113"/>
      <c r="BJ63" s="113"/>
      <c r="BK63" s="31">
        <f t="shared" si="17"/>
        <v>0</v>
      </c>
      <c r="BL63" s="113"/>
      <c r="BM63" s="113"/>
      <c r="BN63" s="31">
        <f t="shared" si="18"/>
        <v>0</v>
      </c>
      <c r="BO63" s="113"/>
      <c r="BP63" s="197">
        <f t="shared" si="19"/>
        <v>0</v>
      </c>
      <c r="BQ63" s="225"/>
      <c r="BR63" s="36"/>
      <c r="BS63" s="31">
        <f t="shared" si="20"/>
        <v>0</v>
      </c>
      <c r="BT63" s="36"/>
      <c r="BU63" s="36"/>
      <c r="BV63" s="31">
        <f t="shared" si="21"/>
        <v>0</v>
      </c>
      <c r="BW63" s="36"/>
      <c r="BX63" s="36"/>
      <c r="BY63" s="31">
        <f t="shared" si="22"/>
        <v>0</v>
      </c>
      <c r="BZ63" s="36"/>
      <c r="CA63" s="36"/>
      <c r="CB63" s="31">
        <f t="shared" si="23"/>
        <v>0</v>
      </c>
      <c r="CC63" s="36"/>
      <c r="CD63" s="36"/>
      <c r="CE63" s="31">
        <f t="shared" si="24"/>
        <v>0</v>
      </c>
      <c r="CF63" s="36"/>
      <c r="CG63" s="36"/>
      <c r="CH63" s="31">
        <f t="shared" si="25"/>
        <v>0</v>
      </c>
      <c r="CI63" s="36"/>
      <c r="CJ63" s="213">
        <f t="shared" si="26"/>
        <v>0</v>
      </c>
      <c r="CK63" s="117"/>
      <c r="CL63" s="9" t="str">
        <f>IF(ISBLANK('ÁREA MEJORA COMPETENCIAL'!S63),"",(IF(ISERROR('ÁREA MEJORA COMPETENCIAL'!S63),"",('ÁREA MEJORA COMPETENCIAL'!Y63)*3.3333333)))</f>
        <v/>
      </c>
      <c r="CM63" s="4" t="str">
        <f>IF(ISBLANK('ÁREA MEJORA COMPETENCIAL'!S63),"",(MROUND(CL63,4)))</f>
        <v/>
      </c>
      <c r="CN63" s="6" t="str">
        <f>IF('ÁREA MEJORA COMPETENCIAL'!Y63&lt;=2,"",CM63)</f>
        <v/>
      </c>
      <c r="CO63" s="214">
        <f t="shared" si="27"/>
        <v>0</v>
      </c>
      <c r="CP63" s="42" t="str">
        <f>IF(ISBLANK('ÁREA MEJORA COMPETENCIAL'!S63),"",IF(CN63="","",CO63-CN63))</f>
        <v/>
      </c>
      <c r="CQ63" s="122" t="str">
        <f>IF(ISBLANK('ÁREA MEJORA COMPETENCIAL'!S63),"",IF(CN63="","VER RESULTADOS",CO63/CN63))</f>
        <v/>
      </c>
      <c r="CR63" s="75"/>
    </row>
    <row r="64" spans="1:96" s="59" customFormat="1" ht="18" customHeight="1" x14ac:dyDescent="0.3">
      <c r="A64" s="273" t="str">
        <f>IF(ISBLANK('ÁREA MEJORA COMPETENCIAL'!A64),"",'ÁREA MEJORA COMPETENCIAL'!A64)</f>
        <v/>
      </c>
      <c r="B64" s="129" t="str">
        <f>IF(ISBLANK('ÁREA MEJORA COMPETENCIAL'!B64),"",'ÁREA MEJORA COMPETENCIAL'!B64)</f>
        <v/>
      </c>
      <c r="C64" s="101" t="str">
        <f>IF(ISBLANK('ÁREA MEJORA COMPETENCIAL'!C64),"",'ÁREA MEJORA COMPETENCIAL'!C64)</f>
        <v/>
      </c>
      <c r="D64" s="14" t="str">
        <f>IF(ISBLANK('ÁREA MEJORA COMPETENCIAL'!D64),"",'ÁREA MEJORA COMPETENCIAL'!D64)</f>
        <v/>
      </c>
      <c r="E64" s="14" t="str">
        <f>IF(ISBLANK('ÁREA MEJORA COMPETENCIAL'!E64),"",'ÁREA MEJORA COMPETENCIAL'!E64)</f>
        <v/>
      </c>
      <c r="F64" s="14" t="str">
        <f>IF(ISBLANK('ÁREA MEJORA COMPETENCIAL'!F64),"",'ÁREA MEJORA COMPETENCIAL'!F64)</f>
        <v/>
      </c>
      <c r="G64" s="41"/>
      <c r="H64" s="170"/>
      <c r="I64" s="170"/>
      <c r="J64" s="170"/>
      <c r="K64" s="170"/>
      <c r="L64" s="170"/>
      <c r="M64" s="170"/>
      <c r="N64" s="36"/>
      <c r="O64" s="36"/>
      <c r="P64" s="36"/>
      <c r="Q64" s="197">
        <f t="shared" si="0"/>
        <v>0</v>
      </c>
      <c r="R64" s="36"/>
      <c r="S64" s="36"/>
      <c r="T64" s="31">
        <f t="shared" si="1"/>
        <v>0</v>
      </c>
      <c r="U64" s="36"/>
      <c r="V64" s="36"/>
      <c r="W64" s="31">
        <f t="shared" si="2"/>
        <v>0</v>
      </c>
      <c r="X64" s="36"/>
      <c r="Y64" s="36"/>
      <c r="Z64" s="31">
        <f t="shared" si="3"/>
        <v>0</v>
      </c>
      <c r="AA64" s="36"/>
      <c r="AB64" s="36"/>
      <c r="AC64" s="31">
        <f t="shared" si="4"/>
        <v>0</v>
      </c>
      <c r="AD64" s="36"/>
      <c r="AE64" s="197">
        <f t="shared" si="5"/>
        <v>0</v>
      </c>
      <c r="AF64" s="36"/>
      <c r="AG64" s="36"/>
      <c r="AH64" s="31">
        <f t="shared" si="6"/>
        <v>0</v>
      </c>
      <c r="AI64" s="36"/>
      <c r="AJ64" s="36"/>
      <c r="AK64" s="31">
        <f t="shared" si="7"/>
        <v>0</v>
      </c>
      <c r="AL64" s="36"/>
      <c r="AM64" s="36"/>
      <c r="AN64" s="31">
        <f t="shared" si="8"/>
        <v>0</v>
      </c>
      <c r="AO64" s="36"/>
      <c r="AP64" s="36"/>
      <c r="AQ64" s="31">
        <f t="shared" si="9"/>
        <v>0</v>
      </c>
      <c r="AR64" s="36"/>
      <c r="AS64" s="197">
        <f t="shared" si="10"/>
        <v>0</v>
      </c>
      <c r="AT64" s="225"/>
      <c r="AU64" s="225"/>
      <c r="AV64" s="31">
        <f t="shared" si="11"/>
        <v>0</v>
      </c>
      <c r="AW64" s="225"/>
      <c r="AX64" s="36"/>
      <c r="AY64" s="31">
        <f t="shared" si="12"/>
        <v>0</v>
      </c>
      <c r="AZ64" s="36"/>
      <c r="BA64" s="36"/>
      <c r="BB64" s="31">
        <f t="shared" si="13"/>
        <v>0</v>
      </c>
      <c r="BC64" s="36"/>
      <c r="BD64" s="36"/>
      <c r="BE64" s="31">
        <f t="shared" si="14"/>
        <v>0</v>
      </c>
      <c r="BF64" s="31" t="str">
        <f t="shared" si="15"/>
        <v/>
      </c>
      <c r="BG64" s="36"/>
      <c r="BH64" s="197">
        <f t="shared" si="16"/>
        <v>0</v>
      </c>
      <c r="BI64" s="113"/>
      <c r="BJ64" s="113"/>
      <c r="BK64" s="31">
        <f t="shared" si="17"/>
        <v>0</v>
      </c>
      <c r="BL64" s="113"/>
      <c r="BM64" s="113"/>
      <c r="BN64" s="31">
        <f t="shared" si="18"/>
        <v>0</v>
      </c>
      <c r="BO64" s="113"/>
      <c r="BP64" s="197">
        <f t="shared" si="19"/>
        <v>0</v>
      </c>
      <c r="BQ64" s="225"/>
      <c r="BR64" s="36"/>
      <c r="BS64" s="31">
        <f t="shared" si="20"/>
        <v>0</v>
      </c>
      <c r="BT64" s="36"/>
      <c r="BU64" s="36"/>
      <c r="BV64" s="31">
        <f t="shared" si="21"/>
        <v>0</v>
      </c>
      <c r="BW64" s="36"/>
      <c r="BX64" s="36"/>
      <c r="BY64" s="31">
        <f t="shared" si="22"/>
        <v>0</v>
      </c>
      <c r="BZ64" s="36"/>
      <c r="CA64" s="36"/>
      <c r="CB64" s="31">
        <f t="shared" si="23"/>
        <v>0</v>
      </c>
      <c r="CC64" s="36"/>
      <c r="CD64" s="36"/>
      <c r="CE64" s="31">
        <f t="shared" si="24"/>
        <v>0</v>
      </c>
      <c r="CF64" s="36"/>
      <c r="CG64" s="36"/>
      <c r="CH64" s="31">
        <f t="shared" si="25"/>
        <v>0</v>
      </c>
      <c r="CI64" s="36"/>
      <c r="CJ64" s="213">
        <f t="shared" si="26"/>
        <v>0</v>
      </c>
      <c r="CK64" s="117"/>
      <c r="CL64" s="9" t="str">
        <f>IF(ISBLANK('ÁREA MEJORA COMPETENCIAL'!S64),"",(IF(ISERROR('ÁREA MEJORA COMPETENCIAL'!S64),"",('ÁREA MEJORA COMPETENCIAL'!Y64)*3.3333333)))</f>
        <v/>
      </c>
      <c r="CM64" s="4" t="str">
        <f>IF(ISBLANK('ÁREA MEJORA COMPETENCIAL'!S64),"",(MROUND(CL64,4)))</f>
        <v/>
      </c>
      <c r="CN64" s="6" t="str">
        <f>IF('ÁREA MEJORA COMPETENCIAL'!Y64&lt;=2,"",CM64)</f>
        <v/>
      </c>
      <c r="CO64" s="214">
        <f t="shared" si="27"/>
        <v>0</v>
      </c>
      <c r="CP64" s="42" t="str">
        <f>IF(ISBLANK('ÁREA MEJORA COMPETENCIAL'!S64),"",IF(CN64="","",CO64-CN64))</f>
        <v/>
      </c>
      <c r="CQ64" s="122" t="str">
        <f>IF(ISBLANK('ÁREA MEJORA COMPETENCIAL'!S64),"",IF(CN64="","VER RESULTADOS",CO64/CN64))</f>
        <v/>
      </c>
      <c r="CR64" s="75"/>
    </row>
    <row r="65" spans="1:96" s="59" customFormat="1" ht="18" customHeight="1" x14ac:dyDescent="0.3">
      <c r="A65" s="273" t="str">
        <f>IF(ISBLANK('ÁREA MEJORA COMPETENCIAL'!A65),"",'ÁREA MEJORA COMPETENCIAL'!A65)</f>
        <v/>
      </c>
      <c r="B65" s="129" t="str">
        <f>IF(ISBLANK('ÁREA MEJORA COMPETENCIAL'!B65),"",'ÁREA MEJORA COMPETENCIAL'!B65)</f>
        <v/>
      </c>
      <c r="C65" s="101" t="str">
        <f>IF(ISBLANK('ÁREA MEJORA COMPETENCIAL'!C65),"",'ÁREA MEJORA COMPETENCIAL'!C65)</f>
        <v/>
      </c>
      <c r="D65" s="14" t="str">
        <f>IF(ISBLANK('ÁREA MEJORA COMPETENCIAL'!D65),"",'ÁREA MEJORA COMPETENCIAL'!D65)</f>
        <v/>
      </c>
      <c r="E65" s="14" t="str">
        <f>IF(ISBLANK('ÁREA MEJORA COMPETENCIAL'!E65),"",'ÁREA MEJORA COMPETENCIAL'!E65)</f>
        <v/>
      </c>
      <c r="F65" s="14" t="str">
        <f>IF(ISBLANK('ÁREA MEJORA COMPETENCIAL'!F65),"",'ÁREA MEJORA COMPETENCIAL'!F65)</f>
        <v/>
      </c>
      <c r="G65" s="41"/>
      <c r="H65" s="170"/>
      <c r="I65" s="170"/>
      <c r="J65" s="170"/>
      <c r="K65" s="170"/>
      <c r="L65" s="170"/>
      <c r="M65" s="170"/>
      <c r="N65" s="36"/>
      <c r="O65" s="36"/>
      <c r="P65" s="36"/>
      <c r="Q65" s="197">
        <f t="shared" si="0"/>
        <v>0</v>
      </c>
      <c r="R65" s="36"/>
      <c r="S65" s="36"/>
      <c r="T65" s="31">
        <f t="shared" si="1"/>
        <v>0</v>
      </c>
      <c r="U65" s="36"/>
      <c r="V65" s="36"/>
      <c r="W65" s="31">
        <f t="shared" si="2"/>
        <v>0</v>
      </c>
      <c r="X65" s="36"/>
      <c r="Y65" s="36"/>
      <c r="Z65" s="31">
        <f t="shared" si="3"/>
        <v>0</v>
      </c>
      <c r="AA65" s="36"/>
      <c r="AB65" s="36"/>
      <c r="AC65" s="31">
        <f t="shared" si="4"/>
        <v>0</v>
      </c>
      <c r="AD65" s="36"/>
      <c r="AE65" s="197">
        <f t="shared" si="5"/>
        <v>0</v>
      </c>
      <c r="AF65" s="36"/>
      <c r="AG65" s="36"/>
      <c r="AH65" s="31">
        <f t="shared" si="6"/>
        <v>0</v>
      </c>
      <c r="AI65" s="36"/>
      <c r="AJ65" s="36"/>
      <c r="AK65" s="31">
        <f t="shared" si="7"/>
        <v>0</v>
      </c>
      <c r="AL65" s="36"/>
      <c r="AM65" s="36"/>
      <c r="AN65" s="31">
        <f t="shared" si="8"/>
        <v>0</v>
      </c>
      <c r="AO65" s="36"/>
      <c r="AP65" s="36"/>
      <c r="AQ65" s="31">
        <f t="shared" si="9"/>
        <v>0</v>
      </c>
      <c r="AR65" s="36"/>
      <c r="AS65" s="197">
        <f t="shared" si="10"/>
        <v>0</v>
      </c>
      <c r="AT65" s="225"/>
      <c r="AU65" s="225"/>
      <c r="AV65" s="31">
        <f t="shared" si="11"/>
        <v>0</v>
      </c>
      <c r="AW65" s="225"/>
      <c r="AX65" s="36"/>
      <c r="AY65" s="31">
        <f t="shared" si="12"/>
        <v>0</v>
      </c>
      <c r="AZ65" s="36"/>
      <c r="BA65" s="36"/>
      <c r="BB65" s="31">
        <f t="shared" si="13"/>
        <v>0</v>
      </c>
      <c r="BC65" s="36"/>
      <c r="BD65" s="36"/>
      <c r="BE65" s="31">
        <f t="shared" si="14"/>
        <v>0</v>
      </c>
      <c r="BF65" s="31" t="str">
        <f t="shared" si="15"/>
        <v/>
      </c>
      <c r="BG65" s="36"/>
      <c r="BH65" s="197">
        <f t="shared" si="16"/>
        <v>0</v>
      </c>
      <c r="BI65" s="113"/>
      <c r="BJ65" s="113"/>
      <c r="BK65" s="31">
        <f t="shared" si="17"/>
        <v>0</v>
      </c>
      <c r="BL65" s="113"/>
      <c r="BM65" s="113"/>
      <c r="BN65" s="31">
        <f t="shared" si="18"/>
        <v>0</v>
      </c>
      <c r="BO65" s="113"/>
      <c r="BP65" s="197">
        <f t="shared" si="19"/>
        <v>0</v>
      </c>
      <c r="BQ65" s="225"/>
      <c r="BR65" s="36"/>
      <c r="BS65" s="31">
        <f t="shared" si="20"/>
        <v>0</v>
      </c>
      <c r="BT65" s="36"/>
      <c r="BU65" s="36"/>
      <c r="BV65" s="31">
        <f t="shared" si="21"/>
        <v>0</v>
      </c>
      <c r="BW65" s="36"/>
      <c r="BX65" s="36"/>
      <c r="BY65" s="31">
        <f t="shared" si="22"/>
        <v>0</v>
      </c>
      <c r="BZ65" s="36"/>
      <c r="CA65" s="36"/>
      <c r="CB65" s="31">
        <f t="shared" si="23"/>
        <v>0</v>
      </c>
      <c r="CC65" s="36"/>
      <c r="CD65" s="36"/>
      <c r="CE65" s="31">
        <f t="shared" si="24"/>
        <v>0</v>
      </c>
      <c r="CF65" s="36"/>
      <c r="CG65" s="36"/>
      <c r="CH65" s="31">
        <f t="shared" si="25"/>
        <v>0</v>
      </c>
      <c r="CI65" s="36"/>
      <c r="CJ65" s="213">
        <f t="shared" si="26"/>
        <v>0</v>
      </c>
      <c r="CK65" s="117"/>
      <c r="CL65" s="9" t="str">
        <f>IF(ISBLANK('ÁREA MEJORA COMPETENCIAL'!S65),"",(IF(ISERROR('ÁREA MEJORA COMPETENCIAL'!S65),"",('ÁREA MEJORA COMPETENCIAL'!Y65)*3.3333333)))</f>
        <v/>
      </c>
      <c r="CM65" s="4" t="str">
        <f>IF(ISBLANK('ÁREA MEJORA COMPETENCIAL'!S65),"",(MROUND(CL65,4)))</f>
        <v/>
      </c>
      <c r="CN65" s="6" t="str">
        <f>IF('ÁREA MEJORA COMPETENCIAL'!Y65&lt;=2,"",CM65)</f>
        <v/>
      </c>
      <c r="CO65" s="214">
        <f t="shared" si="27"/>
        <v>0</v>
      </c>
      <c r="CP65" s="42" t="str">
        <f>IF(ISBLANK('ÁREA MEJORA COMPETENCIAL'!S65),"",IF(CN65="","",CO65-CN65))</f>
        <v/>
      </c>
      <c r="CQ65" s="122" t="str">
        <f>IF(ISBLANK('ÁREA MEJORA COMPETENCIAL'!S65),"",IF(CN65="","VER RESULTADOS",CO65/CN65))</f>
        <v/>
      </c>
      <c r="CR65" s="75"/>
    </row>
    <row r="66" spans="1:96" s="59" customFormat="1" ht="18" customHeight="1" x14ac:dyDescent="0.3">
      <c r="A66" s="273" t="str">
        <f>IF(ISBLANK('ÁREA MEJORA COMPETENCIAL'!A66),"",'ÁREA MEJORA COMPETENCIAL'!A66)</f>
        <v/>
      </c>
      <c r="B66" s="129" t="str">
        <f>IF(ISBLANK('ÁREA MEJORA COMPETENCIAL'!B66),"",'ÁREA MEJORA COMPETENCIAL'!B66)</f>
        <v/>
      </c>
      <c r="C66" s="101" t="str">
        <f>IF(ISBLANK('ÁREA MEJORA COMPETENCIAL'!C66),"",'ÁREA MEJORA COMPETENCIAL'!C66)</f>
        <v/>
      </c>
      <c r="D66" s="14" t="str">
        <f>IF(ISBLANK('ÁREA MEJORA COMPETENCIAL'!D66),"",'ÁREA MEJORA COMPETENCIAL'!D66)</f>
        <v/>
      </c>
      <c r="E66" s="14" t="str">
        <f>IF(ISBLANK('ÁREA MEJORA COMPETENCIAL'!E66),"",'ÁREA MEJORA COMPETENCIAL'!E66)</f>
        <v/>
      </c>
      <c r="F66" s="14" t="str">
        <f>IF(ISBLANK('ÁREA MEJORA COMPETENCIAL'!F66),"",'ÁREA MEJORA COMPETENCIAL'!F66)</f>
        <v/>
      </c>
      <c r="G66" s="41"/>
      <c r="H66" s="170"/>
      <c r="I66" s="170"/>
      <c r="J66" s="170"/>
      <c r="K66" s="170"/>
      <c r="L66" s="170"/>
      <c r="M66" s="170"/>
      <c r="N66" s="36"/>
      <c r="O66" s="36"/>
      <c r="P66" s="36"/>
      <c r="Q66" s="197">
        <f t="shared" si="0"/>
        <v>0</v>
      </c>
      <c r="R66" s="36"/>
      <c r="S66" s="36"/>
      <c r="T66" s="31">
        <f t="shared" si="1"/>
        <v>0</v>
      </c>
      <c r="U66" s="36"/>
      <c r="V66" s="36"/>
      <c r="W66" s="31">
        <f t="shared" si="2"/>
        <v>0</v>
      </c>
      <c r="X66" s="36"/>
      <c r="Y66" s="36"/>
      <c r="Z66" s="31">
        <f t="shared" si="3"/>
        <v>0</v>
      </c>
      <c r="AA66" s="36"/>
      <c r="AB66" s="36"/>
      <c r="AC66" s="31">
        <f t="shared" si="4"/>
        <v>0</v>
      </c>
      <c r="AD66" s="36"/>
      <c r="AE66" s="197">
        <f t="shared" si="5"/>
        <v>0</v>
      </c>
      <c r="AF66" s="36"/>
      <c r="AG66" s="36"/>
      <c r="AH66" s="31">
        <f t="shared" si="6"/>
        <v>0</v>
      </c>
      <c r="AI66" s="36"/>
      <c r="AJ66" s="36"/>
      <c r="AK66" s="31">
        <f t="shared" si="7"/>
        <v>0</v>
      </c>
      <c r="AL66" s="36"/>
      <c r="AM66" s="36"/>
      <c r="AN66" s="31">
        <f t="shared" si="8"/>
        <v>0</v>
      </c>
      <c r="AO66" s="36"/>
      <c r="AP66" s="36"/>
      <c r="AQ66" s="31">
        <f t="shared" si="9"/>
        <v>0</v>
      </c>
      <c r="AR66" s="36"/>
      <c r="AS66" s="197">
        <f t="shared" si="10"/>
        <v>0</v>
      </c>
      <c r="AT66" s="225"/>
      <c r="AU66" s="225"/>
      <c r="AV66" s="31">
        <f t="shared" si="11"/>
        <v>0</v>
      </c>
      <c r="AW66" s="225"/>
      <c r="AX66" s="36"/>
      <c r="AY66" s="31">
        <f t="shared" si="12"/>
        <v>0</v>
      </c>
      <c r="AZ66" s="36"/>
      <c r="BA66" s="36"/>
      <c r="BB66" s="31">
        <f t="shared" si="13"/>
        <v>0</v>
      </c>
      <c r="BC66" s="36"/>
      <c r="BD66" s="36"/>
      <c r="BE66" s="31">
        <f t="shared" si="14"/>
        <v>0</v>
      </c>
      <c r="BF66" s="31" t="str">
        <f t="shared" si="15"/>
        <v/>
      </c>
      <c r="BG66" s="36"/>
      <c r="BH66" s="197">
        <f t="shared" si="16"/>
        <v>0</v>
      </c>
      <c r="BI66" s="113"/>
      <c r="BJ66" s="113"/>
      <c r="BK66" s="31">
        <f t="shared" si="17"/>
        <v>0</v>
      </c>
      <c r="BL66" s="113"/>
      <c r="BM66" s="113"/>
      <c r="BN66" s="31">
        <f t="shared" si="18"/>
        <v>0</v>
      </c>
      <c r="BO66" s="113"/>
      <c r="BP66" s="197">
        <f t="shared" si="19"/>
        <v>0</v>
      </c>
      <c r="BQ66" s="225"/>
      <c r="BR66" s="36"/>
      <c r="BS66" s="31">
        <f t="shared" si="20"/>
        <v>0</v>
      </c>
      <c r="BT66" s="36"/>
      <c r="BU66" s="36"/>
      <c r="BV66" s="31">
        <f t="shared" si="21"/>
        <v>0</v>
      </c>
      <c r="BW66" s="36"/>
      <c r="BX66" s="36"/>
      <c r="BY66" s="31">
        <f t="shared" si="22"/>
        <v>0</v>
      </c>
      <c r="BZ66" s="36"/>
      <c r="CA66" s="36"/>
      <c r="CB66" s="31">
        <f t="shared" si="23"/>
        <v>0</v>
      </c>
      <c r="CC66" s="36"/>
      <c r="CD66" s="36"/>
      <c r="CE66" s="31">
        <f t="shared" si="24"/>
        <v>0</v>
      </c>
      <c r="CF66" s="36"/>
      <c r="CG66" s="36"/>
      <c r="CH66" s="31">
        <f t="shared" si="25"/>
        <v>0</v>
      </c>
      <c r="CI66" s="36"/>
      <c r="CJ66" s="213">
        <f t="shared" si="26"/>
        <v>0</v>
      </c>
      <c r="CK66" s="117"/>
      <c r="CL66" s="9" t="str">
        <f>IF(ISBLANK('ÁREA MEJORA COMPETENCIAL'!S66),"",(IF(ISERROR('ÁREA MEJORA COMPETENCIAL'!S66),"",('ÁREA MEJORA COMPETENCIAL'!Y66)*3.3333333)))</f>
        <v/>
      </c>
      <c r="CM66" s="4" t="str">
        <f>IF(ISBLANK('ÁREA MEJORA COMPETENCIAL'!S66),"",(MROUND(CL66,4)))</f>
        <v/>
      </c>
      <c r="CN66" s="6" t="str">
        <f>IF('ÁREA MEJORA COMPETENCIAL'!Y66&lt;=2,"",CM66)</f>
        <v/>
      </c>
      <c r="CO66" s="214">
        <f t="shared" si="27"/>
        <v>0</v>
      </c>
      <c r="CP66" s="42" t="str">
        <f>IF(ISBLANK('ÁREA MEJORA COMPETENCIAL'!S66),"",IF(CN66="","",CO66-CN66))</f>
        <v/>
      </c>
      <c r="CQ66" s="122" t="str">
        <f>IF(ISBLANK('ÁREA MEJORA COMPETENCIAL'!S66),"",IF(CN66="","VER RESULTADOS",CO66/CN66))</f>
        <v/>
      </c>
      <c r="CR66" s="75"/>
    </row>
    <row r="67" spans="1:96" s="59" customFormat="1" ht="18" customHeight="1" x14ac:dyDescent="0.3">
      <c r="A67" s="273" t="str">
        <f>IF(ISBLANK('ÁREA MEJORA COMPETENCIAL'!A67),"",'ÁREA MEJORA COMPETENCIAL'!A67)</f>
        <v/>
      </c>
      <c r="B67" s="129" t="str">
        <f>IF(ISBLANK('ÁREA MEJORA COMPETENCIAL'!B67),"",'ÁREA MEJORA COMPETENCIAL'!B67)</f>
        <v/>
      </c>
      <c r="C67" s="101" t="str">
        <f>IF(ISBLANK('ÁREA MEJORA COMPETENCIAL'!C67),"",'ÁREA MEJORA COMPETENCIAL'!C67)</f>
        <v/>
      </c>
      <c r="D67" s="14" t="str">
        <f>IF(ISBLANK('ÁREA MEJORA COMPETENCIAL'!D67),"",'ÁREA MEJORA COMPETENCIAL'!D67)</f>
        <v/>
      </c>
      <c r="E67" s="14" t="str">
        <f>IF(ISBLANK('ÁREA MEJORA COMPETENCIAL'!E67),"",'ÁREA MEJORA COMPETENCIAL'!E67)</f>
        <v/>
      </c>
      <c r="F67" s="14" t="str">
        <f>IF(ISBLANK('ÁREA MEJORA COMPETENCIAL'!F67),"",'ÁREA MEJORA COMPETENCIAL'!F67)</f>
        <v/>
      </c>
      <c r="G67" s="41"/>
      <c r="H67" s="170"/>
      <c r="I67" s="170"/>
      <c r="J67" s="170"/>
      <c r="K67" s="170"/>
      <c r="L67" s="170"/>
      <c r="M67" s="170"/>
      <c r="N67" s="36"/>
      <c r="O67" s="36"/>
      <c r="P67" s="36"/>
      <c r="Q67" s="197">
        <f t="shared" si="0"/>
        <v>0</v>
      </c>
      <c r="R67" s="36"/>
      <c r="S67" s="36"/>
      <c r="T67" s="31">
        <f t="shared" si="1"/>
        <v>0</v>
      </c>
      <c r="U67" s="36"/>
      <c r="V67" s="36"/>
      <c r="W67" s="31">
        <f t="shared" si="2"/>
        <v>0</v>
      </c>
      <c r="X67" s="36"/>
      <c r="Y67" s="36"/>
      <c r="Z67" s="31">
        <f t="shared" si="3"/>
        <v>0</v>
      </c>
      <c r="AA67" s="36"/>
      <c r="AB67" s="36"/>
      <c r="AC67" s="31">
        <f t="shared" si="4"/>
        <v>0</v>
      </c>
      <c r="AD67" s="36"/>
      <c r="AE67" s="197">
        <f t="shared" si="5"/>
        <v>0</v>
      </c>
      <c r="AF67" s="36"/>
      <c r="AG67" s="36"/>
      <c r="AH67" s="31">
        <f t="shared" si="6"/>
        <v>0</v>
      </c>
      <c r="AI67" s="36"/>
      <c r="AJ67" s="36"/>
      <c r="AK67" s="31">
        <f t="shared" si="7"/>
        <v>0</v>
      </c>
      <c r="AL67" s="36"/>
      <c r="AM67" s="36"/>
      <c r="AN67" s="31">
        <f t="shared" si="8"/>
        <v>0</v>
      </c>
      <c r="AO67" s="36"/>
      <c r="AP67" s="36"/>
      <c r="AQ67" s="31">
        <f t="shared" si="9"/>
        <v>0</v>
      </c>
      <c r="AR67" s="36"/>
      <c r="AS67" s="197">
        <f t="shared" si="10"/>
        <v>0</v>
      </c>
      <c r="AT67" s="225"/>
      <c r="AU67" s="225"/>
      <c r="AV67" s="31">
        <f t="shared" si="11"/>
        <v>0</v>
      </c>
      <c r="AW67" s="225"/>
      <c r="AX67" s="36"/>
      <c r="AY67" s="31">
        <f t="shared" si="12"/>
        <v>0</v>
      </c>
      <c r="AZ67" s="36"/>
      <c r="BA67" s="36"/>
      <c r="BB67" s="31">
        <f t="shared" si="13"/>
        <v>0</v>
      </c>
      <c r="BC67" s="36"/>
      <c r="BD67" s="36"/>
      <c r="BE67" s="31">
        <f t="shared" si="14"/>
        <v>0</v>
      </c>
      <c r="BF67" s="31" t="str">
        <f t="shared" si="15"/>
        <v/>
      </c>
      <c r="BG67" s="36"/>
      <c r="BH67" s="197">
        <f t="shared" si="16"/>
        <v>0</v>
      </c>
      <c r="BI67" s="113"/>
      <c r="BJ67" s="113"/>
      <c r="BK67" s="31">
        <f t="shared" si="17"/>
        <v>0</v>
      </c>
      <c r="BL67" s="113"/>
      <c r="BM67" s="113"/>
      <c r="BN67" s="31">
        <f t="shared" si="18"/>
        <v>0</v>
      </c>
      <c r="BO67" s="113"/>
      <c r="BP67" s="197">
        <f t="shared" si="19"/>
        <v>0</v>
      </c>
      <c r="BQ67" s="225"/>
      <c r="BR67" s="36"/>
      <c r="BS67" s="31">
        <f t="shared" si="20"/>
        <v>0</v>
      </c>
      <c r="BT67" s="36"/>
      <c r="BU67" s="36"/>
      <c r="BV67" s="31">
        <f t="shared" si="21"/>
        <v>0</v>
      </c>
      <c r="BW67" s="36"/>
      <c r="BX67" s="36"/>
      <c r="BY67" s="31">
        <f t="shared" si="22"/>
        <v>0</v>
      </c>
      <c r="BZ67" s="36"/>
      <c r="CA67" s="36"/>
      <c r="CB67" s="31">
        <f t="shared" si="23"/>
        <v>0</v>
      </c>
      <c r="CC67" s="36"/>
      <c r="CD67" s="36"/>
      <c r="CE67" s="31">
        <f t="shared" si="24"/>
        <v>0</v>
      </c>
      <c r="CF67" s="36"/>
      <c r="CG67" s="36"/>
      <c r="CH67" s="31">
        <f t="shared" si="25"/>
        <v>0</v>
      </c>
      <c r="CI67" s="36"/>
      <c r="CJ67" s="213">
        <f t="shared" si="26"/>
        <v>0</v>
      </c>
      <c r="CK67" s="117"/>
      <c r="CL67" s="9" t="str">
        <f>IF(ISBLANK('ÁREA MEJORA COMPETENCIAL'!S67),"",(IF(ISERROR('ÁREA MEJORA COMPETENCIAL'!S67),"",('ÁREA MEJORA COMPETENCIAL'!Y67)*3.3333333)))</f>
        <v/>
      </c>
      <c r="CM67" s="4" t="str">
        <f>IF(ISBLANK('ÁREA MEJORA COMPETENCIAL'!S67),"",(MROUND(CL67,4)))</f>
        <v/>
      </c>
      <c r="CN67" s="6" t="str">
        <f>IF('ÁREA MEJORA COMPETENCIAL'!Y67&lt;=2,"",CM67)</f>
        <v/>
      </c>
      <c r="CO67" s="214">
        <f t="shared" si="27"/>
        <v>0</v>
      </c>
      <c r="CP67" s="42" t="str">
        <f>IF(ISBLANK('ÁREA MEJORA COMPETENCIAL'!S67),"",IF(CN67="","",CO67-CN67))</f>
        <v/>
      </c>
      <c r="CQ67" s="122" t="str">
        <f>IF(ISBLANK('ÁREA MEJORA COMPETENCIAL'!S67),"",IF(CN67="","VER RESULTADOS",CO67/CN67))</f>
        <v/>
      </c>
      <c r="CR67" s="75"/>
    </row>
    <row r="68" spans="1:96" s="59" customFormat="1" ht="18" customHeight="1" x14ac:dyDescent="0.3">
      <c r="A68" s="273" t="str">
        <f>IF(ISBLANK('ÁREA MEJORA COMPETENCIAL'!A68),"",'ÁREA MEJORA COMPETENCIAL'!A68)</f>
        <v/>
      </c>
      <c r="B68" s="129" t="str">
        <f>IF(ISBLANK('ÁREA MEJORA COMPETENCIAL'!B68),"",'ÁREA MEJORA COMPETENCIAL'!B68)</f>
        <v/>
      </c>
      <c r="C68" s="101" t="str">
        <f>IF(ISBLANK('ÁREA MEJORA COMPETENCIAL'!C68),"",'ÁREA MEJORA COMPETENCIAL'!C68)</f>
        <v/>
      </c>
      <c r="D68" s="14" t="str">
        <f>IF(ISBLANK('ÁREA MEJORA COMPETENCIAL'!D68),"",'ÁREA MEJORA COMPETENCIAL'!D68)</f>
        <v/>
      </c>
      <c r="E68" s="14" t="str">
        <f>IF(ISBLANK('ÁREA MEJORA COMPETENCIAL'!E68),"",'ÁREA MEJORA COMPETENCIAL'!E68)</f>
        <v/>
      </c>
      <c r="F68" s="14" t="str">
        <f>IF(ISBLANK('ÁREA MEJORA COMPETENCIAL'!F68),"",'ÁREA MEJORA COMPETENCIAL'!F68)</f>
        <v/>
      </c>
      <c r="G68" s="41"/>
      <c r="H68" s="170"/>
      <c r="I68" s="170"/>
      <c r="J68" s="170"/>
      <c r="K68" s="170"/>
      <c r="L68" s="170"/>
      <c r="M68" s="170"/>
      <c r="N68" s="36"/>
      <c r="O68" s="36"/>
      <c r="P68" s="36"/>
      <c r="Q68" s="197">
        <f t="shared" si="0"/>
        <v>0</v>
      </c>
      <c r="R68" s="36"/>
      <c r="S68" s="36"/>
      <c r="T68" s="31">
        <f t="shared" si="1"/>
        <v>0</v>
      </c>
      <c r="U68" s="36"/>
      <c r="V68" s="36"/>
      <c r="W68" s="31">
        <f t="shared" si="2"/>
        <v>0</v>
      </c>
      <c r="X68" s="36"/>
      <c r="Y68" s="36"/>
      <c r="Z68" s="31">
        <f t="shared" si="3"/>
        <v>0</v>
      </c>
      <c r="AA68" s="36"/>
      <c r="AB68" s="36"/>
      <c r="AC68" s="31">
        <f t="shared" si="4"/>
        <v>0</v>
      </c>
      <c r="AD68" s="36"/>
      <c r="AE68" s="197">
        <f t="shared" si="5"/>
        <v>0</v>
      </c>
      <c r="AF68" s="36"/>
      <c r="AG68" s="36"/>
      <c r="AH68" s="31">
        <f t="shared" si="6"/>
        <v>0</v>
      </c>
      <c r="AI68" s="36"/>
      <c r="AJ68" s="36"/>
      <c r="AK68" s="31">
        <f t="shared" si="7"/>
        <v>0</v>
      </c>
      <c r="AL68" s="36"/>
      <c r="AM68" s="36"/>
      <c r="AN68" s="31">
        <f t="shared" si="8"/>
        <v>0</v>
      </c>
      <c r="AO68" s="36"/>
      <c r="AP68" s="36"/>
      <c r="AQ68" s="31">
        <f t="shared" si="9"/>
        <v>0</v>
      </c>
      <c r="AR68" s="36"/>
      <c r="AS68" s="197">
        <f t="shared" si="10"/>
        <v>0</v>
      </c>
      <c r="AT68" s="225"/>
      <c r="AU68" s="225"/>
      <c r="AV68" s="31">
        <f t="shared" si="11"/>
        <v>0</v>
      </c>
      <c r="AW68" s="225"/>
      <c r="AX68" s="36"/>
      <c r="AY68" s="31">
        <f t="shared" si="12"/>
        <v>0</v>
      </c>
      <c r="AZ68" s="36"/>
      <c r="BA68" s="36"/>
      <c r="BB68" s="31">
        <f t="shared" si="13"/>
        <v>0</v>
      </c>
      <c r="BC68" s="36"/>
      <c r="BD68" s="36"/>
      <c r="BE68" s="31">
        <f t="shared" si="14"/>
        <v>0</v>
      </c>
      <c r="BF68" s="31" t="str">
        <f t="shared" si="15"/>
        <v/>
      </c>
      <c r="BG68" s="36"/>
      <c r="BH68" s="197">
        <f t="shared" si="16"/>
        <v>0</v>
      </c>
      <c r="BI68" s="113"/>
      <c r="BJ68" s="113"/>
      <c r="BK68" s="31">
        <f t="shared" si="17"/>
        <v>0</v>
      </c>
      <c r="BL68" s="113"/>
      <c r="BM68" s="113"/>
      <c r="BN68" s="31">
        <f t="shared" si="18"/>
        <v>0</v>
      </c>
      <c r="BO68" s="113"/>
      <c r="BP68" s="197">
        <f t="shared" si="19"/>
        <v>0</v>
      </c>
      <c r="BQ68" s="225"/>
      <c r="BR68" s="36"/>
      <c r="BS68" s="31">
        <f t="shared" si="20"/>
        <v>0</v>
      </c>
      <c r="BT68" s="36"/>
      <c r="BU68" s="36"/>
      <c r="BV68" s="31">
        <f t="shared" si="21"/>
        <v>0</v>
      </c>
      <c r="BW68" s="36"/>
      <c r="BX68" s="36"/>
      <c r="BY68" s="31">
        <f t="shared" si="22"/>
        <v>0</v>
      </c>
      <c r="BZ68" s="36"/>
      <c r="CA68" s="36"/>
      <c r="CB68" s="31">
        <f t="shared" si="23"/>
        <v>0</v>
      </c>
      <c r="CC68" s="36"/>
      <c r="CD68" s="36"/>
      <c r="CE68" s="31">
        <f t="shared" si="24"/>
        <v>0</v>
      </c>
      <c r="CF68" s="36"/>
      <c r="CG68" s="36"/>
      <c r="CH68" s="31">
        <f t="shared" si="25"/>
        <v>0</v>
      </c>
      <c r="CI68" s="36"/>
      <c r="CJ68" s="213">
        <f t="shared" si="26"/>
        <v>0</v>
      </c>
      <c r="CK68" s="117"/>
      <c r="CL68" s="9" t="str">
        <f>IF(ISBLANK('ÁREA MEJORA COMPETENCIAL'!S68),"",(IF(ISERROR('ÁREA MEJORA COMPETENCIAL'!S68),"",('ÁREA MEJORA COMPETENCIAL'!Y68)*3.3333333)))</f>
        <v/>
      </c>
      <c r="CM68" s="4" t="str">
        <f>IF(ISBLANK('ÁREA MEJORA COMPETENCIAL'!S68),"",(MROUND(CL68,4)))</f>
        <v/>
      </c>
      <c r="CN68" s="6" t="str">
        <f>IF('ÁREA MEJORA COMPETENCIAL'!Y68&lt;=2,"",CM68)</f>
        <v/>
      </c>
      <c r="CO68" s="214">
        <f t="shared" si="27"/>
        <v>0</v>
      </c>
      <c r="CP68" s="42" t="str">
        <f>IF(ISBLANK('ÁREA MEJORA COMPETENCIAL'!S68),"",IF(CN68="","",CO68-CN68))</f>
        <v/>
      </c>
      <c r="CQ68" s="122" t="str">
        <f>IF(ISBLANK('ÁREA MEJORA COMPETENCIAL'!S68),"",IF(CN68="","VER RESULTADOS",CO68/CN68))</f>
        <v/>
      </c>
      <c r="CR68" s="75"/>
    </row>
    <row r="69" spans="1:96" s="59" customFormat="1" ht="18" customHeight="1" x14ac:dyDescent="0.3">
      <c r="A69" s="273" t="str">
        <f>IF(ISBLANK('ÁREA MEJORA COMPETENCIAL'!A69),"",'ÁREA MEJORA COMPETENCIAL'!A69)</f>
        <v/>
      </c>
      <c r="B69" s="129" t="str">
        <f>IF(ISBLANK('ÁREA MEJORA COMPETENCIAL'!B69),"",'ÁREA MEJORA COMPETENCIAL'!B69)</f>
        <v/>
      </c>
      <c r="C69" s="101" t="str">
        <f>IF(ISBLANK('ÁREA MEJORA COMPETENCIAL'!C69),"",'ÁREA MEJORA COMPETENCIAL'!C69)</f>
        <v/>
      </c>
      <c r="D69" s="14" t="str">
        <f>IF(ISBLANK('ÁREA MEJORA COMPETENCIAL'!D69),"",'ÁREA MEJORA COMPETENCIAL'!D69)</f>
        <v/>
      </c>
      <c r="E69" s="14" t="str">
        <f>IF(ISBLANK('ÁREA MEJORA COMPETENCIAL'!E69),"",'ÁREA MEJORA COMPETENCIAL'!E69)</f>
        <v/>
      </c>
      <c r="F69" s="14" t="str">
        <f>IF(ISBLANK('ÁREA MEJORA COMPETENCIAL'!F69),"",'ÁREA MEJORA COMPETENCIAL'!F69)</f>
        <v/>
      </c>
      <c r="G69" s="41"/>
      <c r="H69" s="170"/>
      <c r="I69" s="170"/>
      <c r="J69" s="170"/>
      <c r="K69" s="170"/>
      <c r="L69" s="170"/>
      <c r="M69" s="170"/>
      <c r="N69" s="36"/>
      <c r="O69" s="36"/>
      <c r="P69" s="36"/>
      <c r="Q69" s="197">
        <f t="shared" si="0"/>
        <v>0</v>
      </c>
      <c r="R69" s="36"/>
      <c r="S69" s="36"/>
      <c r="T69" s="31">
        <f t="shared" si="1"/>
        <v>0</v>
      </c>
      <c r="U69" s="36"/>
      <c r="V69" s="36"/>
      <c r="W69" s="31">
        <f t="shared" si="2"/>
        <v>0</v>
      </c>
      <c r="X69" s="36"/>
      <c r="Y69" s="36"/>
      <c r="Z69" s="31">
        <f t="shared" si="3"/>
        <v>0</v>
      </c>
      <c r="AA69" s="36"/>
      <c r="AB69" s="36"/>
      <c r="AC69" s="31">
        <f t="shared" si="4"/>
        <v>0</v>
      </c>
      <c r="AD69" s="36"/>
      <c r="AE69" s="197">
        <f t="shared" si="5"/>
        <v>0</v>
      </c>
      <c r="AF69" s="36"/>
      <c r="AG69" s="36"/>
      <c r="AH69" s="31">
        <f t="shared" si="6"/>
        <v>0</v>
      </c>
      <c r="AI69" s="36"/>
      <c r="AJ69" s="36"/>
      <c r="AK69" s="31">
        <f t="shared" si="7"/>
        <v>0</v>
      </c>
      <c r="AL69" s="36"/>
      <c r="AM69" s="36"/>
      <c r="AN69" s="31">
        <f t="shared" si="8"/>
        <v>0</v>
      </c>
      <c r="AO69" s="36"/>
      <c r="AP69" s="36"/>
      <c r="AQ69" s="31">
        <f t="shared" si="9"/>
        <v>0</v>
      </c>
      <c r="AR69" s="36"/>
      <c r="AS69" s="197">
        <f t="shared" si="10"/>
        <v>0</v>
      </c>
      <c r="AT69" s="225"/>
      <c r="AU69" s="225"/>
      <c r="AV69" s="31">
        <f t="shared" si="11"/>
        <v>0</v>
      </c>
      <c r="AW69" s="225"/>
      <c r="AX69" s="36"/>
      <c r="AY69" s="31">
        <f t="shared" si="12"/>
        <v>0</v>
      </c>
      <c r="AZ69" s="36"/>
      <c r="BA69" s="36"/>
      <c r="BB69" s="31">
        <f t="shared" si="13"/>
        <v>0</v>
      </c>
      <c r="BC69" s="36"/>
      <c r="BD69" s="36"/>
      <c r="BE69" s="31">
        <f t="shared" si="14"/>
        <v>0</v>
      </c>
      <c r="BF69" s="31" t="str">
        <f t="shared" si="15"/>
        <v/>
      </c>
      <c r="BG69" s="36"/>
      <c r="BH69" s="197">
        <f t="shared" si="16"/>
        <v>0</v>
      </c>
      <c r="BI69" s="113"/>
      <c r="BJ69" s="113"/>
      <c r="BK69" s="31">
        <f t="shared" si="17"/>
        <v>0</v>
      </c>
      <c r="BL69" s="113"/>
      <c r="BM69" s="113"/>
      <c r="BN69" s="31">
        <f t="shared" si="18"/>
        <v>0</v>
      </c>
      <c r="BO69" s="113"/>
      <c r="BP69" s="197">
        <f t="shared" si="19"/>
        <v>0</v>
      </c>
      <c r="BQ69" s="225"/>
      <c r="BR69" s="36"/>
      <c r="BS69" s="31">
        <f t="shared" si="20"/>
        <v>0</v>
      </c>
      <c r="BT69" s="36"/>
      <c r="BU69" s="36"/>
      <c r="BV69" s="31">
        <f t="shared" si="21"/>
        <v>0</v>
      </c>
      <c r="BW69" s="36"/>
      <c r="BX69" s="36"/>
      <c r="BY69" s="31">
        <f t="shared" si="22"/>
        <v>0</v>
      </c>
      <c r="BZ69" s="36"/>
      <c r="CA69" s="36"/>
      <c r="CB69" s="31">
        <f t="shared" si="23"/>
        <v>0</v>
      </c>
      <c r="CC69" s="36"/>
      <c r="CD69" s="36"/>
      <c r="CE69" s="31">
        <f t="shared" si="24"/>
        <v>0</v>
      </c>
      <c r="CF69" s="36"/>
      <c r="CG69" s="36"/>
      <c r="CH69" s="31">
        <f t="shared" si="25"/>
        <v>0</v>
      </c>
      <c r="CI69" s="36"/>
      <c r="CJ69" s="213">
        <f t="shared" si="26"/>
        <v>0</v>
      </c>
      <c r="CK69" s="117"/>
      <c r="CL69" s="9" t="str">
        <f>IF(ISBLANK('ÁREA MEJORA COMPETENCIAL'!S69),"",(IF(ISERROR('ÁREA MEJORA COMPETENCIAL'!S69),"",('ÁREA MEJORA COMPETENCIAL'!Y69)*3.3333333)))</f>
        <v/>
      </c>
      <c r="CM69" s="4" t="str">
        <f>IF(ISBLANK('ÁREA MEJORA COMPETENCIAL'!S69),"",(MROUND(CL69,4)))</f>
        <v/>
      </c>
      <c r="CN69" s="6" t="str">
        <f>IF('ÁREA MEJORA COMPETENCIAL'!Y69&lt;=2,"",CM69)</f>
        <v/>
      </c>
      <c r="CO69" s="214">
        <f t="shared" si="27"/>
        <v>0</v>
      </c>
      <c r="CP69" s="42" t="str">
        <f>IF(ISBLANK('ÁREA MEJORA COMPETENCIAL'!S69),"",IF(CN69="","",CO69-CN69))</f>
        <v/>
      </c>
      <c r="CQ69" s="122" t="str">
        <f>IF(ISBLANK('ÁREA MEJORA COMPETENCIAL'!S69),"",IF(CN69="","VER RESULTADOS",CO69/CN69))</f>
        <v/>
      </c>
      <c r="CR69" s="75"/>
    </row>
    <row r="70" spans="1:96" s="59" customFormat="1" ht="18" customHeight="1" x14ac:dyDescent="0.3">
      <c r="A70" s="273" t="str">
        <f>IF(ISBLANK('ÁREA MEJORA COMPETENCIAL'!A70),"",'ÁREA MEJORA COMPETENCIAL'!A70)</f>
        <v/>
      </c>
      <c r="B70" s="129" t="str">
        <f>IF(ISBLANK('ÁREA MEJORA COMPETENCIAL'!B70),"",'ÁREA MEJORA COMPETENCIAL'!B70)</f>
        <v/>
      </c>
      <c r="C70" s="101" t="str">
        <f>IF(ISBLANK('ÁREA MEJORA COMPETENCIAL'!C70),"",'ÁREA MEJORA COMPETENCIAL'!C70)</f>
        <v/>
      </c>
      <c r="D70" s="14" t="str">
        <f>IF(ISBLANK('ÁREA MEJORA COMPETENCIAL'!D70),"",'ÁREA MEJORA COMPETENCIAL'!D70)</f>
        <v/>
      </c>
      <c r="E70" s="14" t="str">
        <f>IF(ISBLANK('ÁREA MEJORA COMPETENCIAL'!E70),"",'ÁREA MEJORA COMPETENCIAL'!E70)</f>
        <v/>
      </c>
      <c r="F70" s="14" t="str">
        <f>IF(ISBLANK('ÁREA MEJORA COMPETENCIAL'!F70),"",'ÁREA MEJORA COMPETENCIAL'!F70)</f>
        <v/>
      </c>
      <c r="G70" s="41"/>
      <c r="H70" s="170"/>
      <c r="I70" s="170"/>
      <c r="J70" s="170"/>
      <c r="K70" s="170"/>
      <c r="L70" s="170"/>
      <c r="M70" s="170"/>
      <c r="N70" s="36"/>
      <c r="O70" s="36"/>
      <c r="P70" s="36"/>
      <c r="Q70" s="197">
        <f t="shared" si="0"/>
        <v>0</v>
      </c>
      <c r="R70" s="36"/>
      <c r="S70" s="36"/>
      <c r="T70" s="31">
        <f t="shared" si="1"/>
        <v>0</v>
      </c>
      <c r="U70" s="36"/>
      <c r="V70" s="36"/>
      <c r="W70" s="31">
        <f t="shared" si="2"/>
        <v>0</v>
      </c>
      <c r="X70" s="36"/>
      <c r="Y70" s="36"/>
      <c r="Z70" s="31">
        <f t="shared" si="3"/>
        <v>0</v>
      </c>
      <c r="AA70" s="36"/>
      <c r="AB70" s="36"/>
      <c r="AC70" s="31">
        <f t="shared" si="4"/>
        <v>0</v>
      </c>
      <c r="AD70" s="36"/>
      <c r="AE70" s="197">
        <f t="shared" si="5"/>
        <v>0</v>
      </c>
      <c r="AF70" s="36"/>
      <c r="AG70" s="36"/>
      <c r="AH70" s="31">
        <f t="shared" si="6"/>
        <v>0</v>
      </c>
      <c r="AI70" s="36"/>
      <c r="AJ70" s="36"/>
      <c r="AK70" s="31">
        <f t="shared" si="7"/>
        <v>0</v>
      </c>
      <c r="AL70" s="36"/>
      <c r="AM70" s="36"/>
      <c r="AN70" s="31">
        <f t="shared" si="8"/>
        <v>0</v>
      </c>
      <c r="AO70" s="36"/>
      <c r="AP70" s="36"/>
      <c r="AQ70" s="31">
        <f t="shared" si="9"/>
        <v>0</v>
      </c>
      <c r="AR70" s="36"/>
      <c r="AS70" s="197">
        <f t="shared" si="10"/>
        <v>0</v>
      </c>
      <c r="AT70" s="225"/>
      <c r="AU70" s="225"/>
      <c r="AV70" s="31">
        <f t="shared" si="11"/>
        <v>0</v>
      </c>
      <c r="AW70" s="225"/>
      <c r="AX70" s="36"/>
      <c r="AY70" s="31">
        <f t="shared" si="12"/>
        <v>0</v>
      </c>
      <c r="AZ70" s="36"/>
      <c r="BA70" s="36"/>
      <c r="BB70" s="31">
        <f t="shared" si="13"/>
        <v>0</v>
      </c>
      <c r="BC70" s="36"/>
      <c r="BD70" s="36"/>
      <c r="BE70" s="31">
        <f t="shared" si="14"/>
        <v>0</v>
      </c>
      <c r="BF70" s="31" t="str">
        <f t="shared" si="15"/>
        <v/>
      </c>
      <c r="BG70" s="36"/>
      <c r="BH70" s="197">
        <f t="shared" si="16"/>
        <v>0</v>
      </c>
      <c r="BI70" s="113"/>
      <c r="BJ70" s="113"/>
      <c r="BK70" s="31">
        <f t="shared" si="17"/>
        <v>0</v>
      </c>
      <c r="BL70" s="113"/>
      <c r="BM70" s="113"/>
      <c r="BN70" s="31">
        <f t="shared" si="18"/>
        <v>0</v>
      </c>
      <c r="BO70" s="113"/>
      <c r="BP70" s="197">
        <f t="shared" si="19"/>
        <v>0</v>
      </c>
      <c r="BQ70" s="225"/>
      <c r="BR70" s="36"/>
      <c r="BS70" s="31">
        <f t="shared" si="20"/>
        <v>0</v>
      </c>
      <c r="BT70" s="36"/>
      <c r="BU70" s="36"/>
      <c r="BV70" s="31">
        <f t="shared" si="21"/>
        <v>0</v>
      </c>
      <c r="BW70" s="36"/>
      <c r="BX70" s="36"/>
      <c r="BY70" s="31">
        <f t="shared" si="22"/>
        <v>0</v>
      </c>
      <c r="BZ70" s="36"/>
      <c r="CA70" s="36"/>
      <c r="CB70" s="31">
        <f t="shared" si="23"/>
        <v>0</v>
      </c>
      <c r="CC70" s="36"/>
      <c r="CD70" s="36"/>
      <c r="CE70" s="31">
        <f t="shared" si="24"/>
        <v>0</v>
      </c>
      <c r="CF70" s="36"/>
      <c r="CG70" s="36"/>
      <c r="CH70" s="31">
        <f t="shared" si="25"/>
        <v>0</v>
      </c>
      <c r="CI70" s="36"/>
      <c r="CJ70" s="213">
        <f t="shared" si="26"/>
        <v>0</v>
      </c>
      <c r="CK70" s="117"/>
      <c r="CL70" s="9" t="str">
        <f>IF(ISBLANK('ÁREA MEJORA COMPETENCIAL'!S70),"",(IF(ISERROR('ÁREA MEJORA COMPETENCIAL'!S70),"",('ÁREA MEJORA COMPETENCIAL'!Y70)*3.3333333)))</f>
        <v/>
      </c>
      <c r="CM70" s="4" t="str">
        <f>IF(ISBLANK('ÁREA MEJORA COMPETENCIAL'!S70),"",(MROUND(CL70,4)))</f>
        <v/>
      </c>
      <c r="CN70" s="6" t="str">
        <f>IF('ÁREA MEJORA COMPETENCIAL'!Y70&lt;=2,"",CM70)</f>
        <v/>
      </c>
      <c r="CO70" s="214">
        <f t="shared" si="27"/>
        <v>0</v>
      </c>
      <c r="CP70" s="42" t="str">
        <f>IF(ISBLANK('ÁREA MEJORA COMPETENCIAL'!S70),"",IF(CN70="","",CO70-CN70))</f>
        <v/>
      </c>
      <c r="CQ70" s="122" t="str">
        <f>IF(ISBLANK('ÁREA MEJORA COMPETENCIAL'!S70),"",IF(CN70="","VER RESULTADOS",CO70/CN70))</f>
        <v/>
      </c>
      <c r="CR70" s="75"/>
    </row>
    <row r="71" spans="1:96" s="59" customFormat="1" ht="18" customHeight="1" x14ac:dyDescent="0.3">
      <c r="A71" s="273" t="str">
        <f>IF(ISBLANK('ÁREA MEJORA COMPETENCIAL'!A71),"",'ÁREA MEJORA COMPETENCIAL'!A71)</f>
        <v/>
      </c>
      <c r="B71" s="129" t="str">
        <f>IF(ISBLANK('ÁREA MEJORA COMPETENCIAL'!B71),"",'ÁREA MEJORA COMPETENCIAL'!B71)</f>
        <v/>
      </c>
      <c r="C71" s="101" t="str">
        <f>IF(ISBLANK('ÁREA MEJORA COMPETENCIAL'!C71),"",'ÁREA MEJORA COMPETENCIAL'!C71)</f>
        <v/>
      </c>
      <c r="D71" s="14" t="str">
        <f>IF(ISBLANK('ÁREA MEJORA COMPETENCIAL'!D71),"",'ÁREA MEJORA COMPETENCIAL'!D71)</f>
        <v/>
      </c>
      <c r="E71" s="14" t="str">
        <f>IF(ISBLANK('ÁREA MEJORA COMPETENCIAL'!E71),"",'ÁREA MEJORA COMPETENCIAL'!E71)</f>
        <v/>
      </c>
      <c r="F71" s="14" t="str">
        <f>IF(ISBLANK('ÁREA MEJORA COMPETENCIAL'!F71),"",'ÁREA MEJORA COMPETENCIAL'!F71)</f>
        <v/>
      </c>
      <c r="G71" s="41"/>
      <c r="H71" s="170"/>
      <c r="I71" s="170"/>
      <c r="J71" s="170"/>
      <c r="K71" s="170"/>
      <c r="L71" s="170"/>
      <c r="M71" s="170"/>
      <c r="N71" s="36"/>
      <c r="O71" s="36"/>
      <c r="P71" s="36"/>
      <c r="Q71" s="197">
        <f t="shared" si="0"/>
        <v>0</v>
      </c>
      <c r="R71" s="36"/>
      <c r="S71" s="36"/>
      <c r="T71" s="31">
        <f t="shared" si="1"/>
        <v>0</v>
      </c>
      <c r="U71" s="36"/>
      <c r="V71" s="36"/>
      <c r="W71" s="31">
        <f t="shared" si="2"/>
        <v>0</v>
      </c>
      <c r="X71" s="36"/>
      <c r="Y71" s="36"/>
      <c r="Z71" s="31">
        <f t="shared" si="3"/>
        <v>0</v>
      </c>
      <c r="AA71" s="36"/>
      <c r="AB71" s="36"/>
      <c r="AC71" s="31">
        <f t="shared" si="4"/>
        <v>0</v>
      </c>
      <c r="AD71" s="36"/>
      <c r="AE71" s="197">
        <f t="shared" si="5"/>
        <v>0</v>
      </c>
      <c r="AF71" s="36"/>
      <c r="AG71" s="36"/>
      <c r="AH71" s="31">
        <f t="shared" si="6"/>
        <v>0</v>
      </c>
      <c r="AI71" s="36"/>
      <c r="AJ71" s="36"/>
      <c r="AK71" s="31">
        <f t="shared" si="7"/>
        <v>0</v>
      </c>
      <c r="AL71" s="36"/>
      <c r="AM71" s="36"/>
      <c r="AN71" s="31">
        <f t="shared" si="8"/>
        <v>0</v>
      </c>
      <c r="AO71" s="36"/>
      <c r="AP71" s="36"/>
      <c r="AQ71" s="31">
        <f t="shared" si="9"/>
        <v>0</v>
      </c>
      <c r="AR71" s="36"/>
      <c r="AS71" s="197">
        <f t="shared" si="10"/>
        <v>0</v>
      </c>
      <c r="AT71" s="225"/>
      <c r="AU71" s="225"/>
      <c r="AV71" s="31">
        <f t="shared" si="11"/>
        <v>0</v>
      </c>
      <c r="AW71" s="225"/>
      <c r="AX71" s="36"/>
      <c r="AY71" s="31">
        <f t="shared" si="12"/>
        <v>0</v>
      </c>
      <c r="AZ71" s="36"/>
      <c r="BA71" s="36"/>
      <c r="BB71" s="31">
        <f t="shared" si="13"/>
        <v>0</v>
      </c>
      <c r="BC71" s="36"/>
      <c r="BD71" s="36"/>
      <c r="BE71" s="31">
        <f t="shared" si="14"/>
        <v>0</v>
      </c>
      <c r="BF71" s="31" t="str">
        <f t="shared" si="15"/>
        <v/>
      </c>
      <c r="BG71" s="36"/>
      <c r="BH71" s="197">
        <f t="shared" si="16"/>
        <v>0</v>
      </c>
      <c r="BI71" s="113"/>
      <c r="BJ71" s="113"/>
      <c r="BK71" s="31">
        <f t="shared" si="17"/>
        <v>0</v>
      </c>
      <c r="BL71" s="113"/>
      <c r="BM71" s="113"/>
      <c r="BN71" s="31">
        <f t="shared" si="18"/>
        <v>0</v>
      </c>
      <c r="BO71" s="113"/>
      <c r="BP71" s="197">
        <f t="shared" si="19"/>
        <v>0</v>
      </c>
      <c r="BQ71" s="225"/>
      <c r="BR71" s="36"/>
      <c r="BS71" s="31">
        <f t="shared" si="20"/>
        <v>0</v>
      </c>
      <c r="BT71" s="36"/>
      <c r="BU71" s="36"/>
      <c r="BV71" s="31">
        <f t="shared" si="21"/>
        <v>0</v>
      </c>
      <c r="BW71" s="36"/>
      <c r="BX71" s="36"/>
      <c r="BY71" s="31">
        <f t="shared" si="22"/>
        <v>0</v>
      </c>
      <c r="BZ71" s="36"/>
      <c r="CA71" s="36"/>
      <c r="CB71" s="31">
        <f t="shared" si="23"/>
        <v>0</v>
      </c>
      <c r="CC71" s="36"/>
      <c r="CD71" s="36"/>
      <c r="CE71" s="31">
        <f t="shared" si="24"/>
        <v>0</v>
      </c>
      <c r="CF71" s="36"/>
      <c r="CG71" s="36"/>
      <c r="CH71" s="31">
        <f t="shared" si="25"/>
        <v>0</v>
      </c>
      <c r="CI71" s="36"/>
      <c r="CJ71" s="213">
        <f t="shared" si="26"/>
        <v>0</v>
      </c>
      <c r="CK71" s="117"/>
      <c r="CL71" s="9" t="str">
        <f>IF(ISBLANK('ÁREA MEJORA COMPETENCIAL'!S71),"",(IF(ISERROR('ÁREA MEJORA COMPETENCIAL'!S71),"",('ÁREA MEJORA COMPETENCIAL'!Y71)*3.3333333)))</f>
        <v/>
      </c>
      <c r="CM71" s="4" t="str">
        <f>IF(ISBLANK('ÁREA MEJORA COMPETENCIAL'!S71),"",(MROUND(CL71,4)))</f>
        <v/>
      </c>
      <c r="CN71" s="6" t="str">
        <f>IF('ÁREA MEJORA COMPETENCIAL'!Y71&lt;=2,"",CM71)</f>
        <v/>
      </c>
      <c r="CO71" s="214">
        <f t="shared" si="27"/>
        <v>0</v>
      </c>
      <c r="CP71" s="42" t="str">
        <f>IF(ISBLANK('ÁREA MEJORA COMPETENCIAL'!S71),"",IF(CN71="","",CO71-CN71))</f>
        <v/>
      </c>
      <c r="CQ71" s="122" t="str">
        <f>IF(ISBLANK('ÁREA MEJORA COMPETENCIAL'!S71),"",IF(CN71="","VER RESULTADOS",CO71/CN71))</f>
        <v/>
      </c>
      <c r="CR71" s="75"/>
    </row>
    <row r="72" spans="1:96" s="59" customFormat="1" ht="18" customHeight="1" x14ac:dyDescent="0.3">
      <c r="A72" s="273" t="str">
        <f>IF(ISBLANK('ÁREA MEJORA COMPETENCIAL'!A72),"",'ÁREA MEJORA COMPETENCIAL'!A72)</f>
        <v/>
      </c>
      <c r="B72" s="129" t="str">
        <f>IF(ISBLANK('ÁREA MEJORA COMPETENCIAL'!B72),"",'ÁREA MEJORA COMPETENCIAL'!B72)</f>
        <v/>
      </c>
      <c r="C72" s="101" t="str">
        <f>IF(ISBLANK('ÁREA MEJORA COMPETENCIAL'!C72),"",'ÁREA MEJORA COMPETENCIAL'!C72)</f>
        <v/>
      </c>
      <c r="D72" s="14" t="str">
        <f>IF(ISBLANK('ÁREA MEJORA COMPETENCIAL'!D72),"",'ÁREA MEJORA COMPETENCIAL'!D72)</f>
        <v/>
      </c>
      <c r="E72" s="14" t="str">
        <f>IF(ISBLANK('ÁREA MEJORA COMPETENCIAL'!E72),"",'ÁREA MEJORA COMPETENCIAL'!E72)</f>
        <v/>
      </c>
      <c r="F72" s="14" t="str">
        <f>IF(ISBLANK('ÁREA MEJORA COMPETENCIAL'!F72),"",'ÁREA MEJORA COMPETENCIAL'!F72)</f>
        <v/>
      </c>
      <c r="G72" s="41"/>
      <c r="H72" s="170"/>
      <c r="I72" s="170"/>
      <c r="J72" s="170"/>
      <c r="K72" s="170"/>
      <c r="L72" s="170"/>
      <c r="M72" s="170"/>
      <c r="N72" s="36"/>
      <c r="O72" s="36"/>
      <c r="P72" s="36"/>
      <c r="Q72" s="197">
        <f t="shared" si="0"/>
        <v>0</v>
      </c>
      <c r="R72" s="36"/>
      <c r="S72" s="36"/>
      <c r="T72" s="31">
        <f t="shared" si="1"/>
        <v>0</v>
      </c>
      <c r="U72" s="36"/>
      <c r="V72" s="36"/>
      <c r="W72" s="31">
        <f t="shared" si="2"/>
        <v>0</v>
      </c>
      <c r="X72" s="36"/>
      <c r="Y72" s="36"/>
      <c r="Z72" s="31">
        <f t="shared" si="3"/>
        <v>0</v>
      </c>
      <c r="AA72" s="36"/>
      <c r="AB72" s="36"/>
      <c r="AC72" s="31">
        <f t="shared" si="4"/>
        <v>0</v>
      </c>
      <c r="AD72" s="36"/>
      <c r="AE72" s="197">
        <f t="shared" si="5"/>
        <v>0</v>
      </c>
      <c r="AF72" s="36"/>
      <c r="AG72" s="36"/>
      <c r="AH72" s="31">
        <f t="shared" si="6"/>
        <v>0</v>
      </c>
      <c r="AI72" s="36"/>
      <c r="AJ72" s="36"/>
      <c r="AK72" s="31">
        <f t="shared" si="7"/>
        <v>0</v>
      </c>
      <c r="AL72" s="36"/>
      <c r="AM72" s="36"/>
      <c r="AN72" s="31">
        <f t="shared" si="8"/>
        <v>0</v>
      </c>
      <c r="AO72" s="36"/>
      <c r="AP72" s="36"/>
      <c r="AQ72" s="31">
        <f t="shared" si="9"/>
        <v>0</v>
      </c>
      <c r="AR72" s="36"/>
      <c r="AS72" s="197">
        <f t="shared" si="10"/>
        <v>0</v>
      </c>
      <c r="AT72" s="225"/>
      <c r="AU72" s="225"/>
      <c r="AV72" s="31">
        <f t="shared" si="11"/>
        <v>0</v>
      </c>
      <c r="AW72" s="225"/>
      <c r="AX72" s="36"/>
      <c r="AY72" s="31">
        <f t="shared" si="12"/>
        <v>0</v>
      </c>
      <c r="AZ72" s="36"/>
      <c r="BA72" s="36"/>
      <c r="BB72" s="31">
        <f t="shared" si="13"/>
        <v>0</v>
      </c>
      <c r="BC72" s="36"/>
      <c r="BD72" s="36"/>
      <c r="BE72" s="31">
        <f t="shared" si="14"/>
        <v>0</v>
      </c>
      <c r="BF72" s="31" t="str">
        <f t="shared" si="15"/>
        <v/>
      </c>
      <c r="BG72" s="36"/>
      <c r="BH72" s="197">
        <f t="shared" si="16"/>
        <v>0</v>
      </c>
      <c r="BI72" s="113"/>
      <c r="BJ72" s="113"/>
      <c r="BK72" s="31">
        <f t="shared" si="17"/>
        <v>0</v>
      </c>
      <c r="BL72" s="113"/>
      <c r="BM72" s="113"/>
      <c r="BN72" s="31">
        <f t="shared" si="18"/>
        <v>0</v>
      </c>
      <c r="BO72" s="113"/>
      <c r="BP72" s="197">
        <f t="shared" si="19"/>
        <v>0</v>
      </c>
      <c r="BQ72" s="225"/>
      <c r="BR72" s="36"/>
      <c r="BS72" s="31">
        <f t="shared" si="20"/>
        <v>0</v>
      </c>
      <c r="BT72" s="36"/>
      <c r="BU72" s="36"/>
      <c r="BV72" s="31">
        <f t="shared" si="21"/>
        <v>0</v>
      </c>
      <c r="BW72" s="36"/>
      <c r="BX72" s="36"/>
      <c r="BY72" s="31">
        <f t="shared" si="22"/>
        <v>0</v>
      </c>
      <c r="BZ72" s="36"/>
      <c r="CA72" s="36"/>
      <c r="CB72" s="31">
        <f t="shared" si="23"/>
        <v>0</v>
      </c>
      <c r="CC72" s="36"/>
      <c r="CD72" s="36"/>
      <c r="CE72" s="31">
        <f t="shared" si="24"/>
        <v>0</v>
      </c>
      <c r="CF72" s="36"/>
      <c r="CG72" s="36"/>
      <c r="CH72" s="31">
        <f t="shared" si="25"/>
        <v>0</v>
      </c>
      <c r="CI72" s="36"/>
      <c r="CJ72" s="213">
        <f t="shared" si="26"/>
        <v>0</v>
      </c>
      <c r="CK72" s="117"/>
      <c r="CL72" s="9" t="str">
        <f>IF(ISBLANK('ÁREA MEJORA COMPETENCIAL'!S72),"",(IF(ISERROR('ÁREA MEJORA COMPETENCIAL'!S72),"",('ÁREA MEJORA COMPETENCIAL'!Y72)*3.3333333)))</f>
        <v/>
      </c>
      <c r="CM72" s="4" t="str">
        <f>IF(ISBLANK('ÁREA MEJORA COMPETENCIAL'!S72),"",(MROUND(CL72,4)))</f>
        <v/>
      </c>
      <c r="CN72" s="6" t="str">
        <f>IF('ÁREA MEJORA COMPETENCIAL'!Y72&lt;=2,"",CM72)</f>
        <v/>
      </c>
      <c r="CO72" s="214">
        <f t="shared" si="27"/>
        <v>0</v>
      </c>
      <c r="CP72" s="42" t="str">
        <f>IF(ISBLANK('ÁREA MEJORA COMPETENCIAL'!S72),"",IF(CN72="","",CO72-CN72))</f>
        <v/>
      </c>
      <c r="CQ72" s="122" t="str">
        <f>IF(ISBLANK('ÁREA MEJORA COMPETENCIAL'!S72),"",IF(CN72="","VER RESULTADOS",CO72/CN72))</f>
        <v/>
      </c>
      <c r="CR72" s="75"/>
    </row>
    <row r="73" spans="1:96" s="59" customFormat="1" ht="18" customHeight="1" x14ac:dyDescent="0.3">
      <c r="A73" s="273" t="str">
        <f>IF(ISBLANK('ÁREA MEJORA COMPETENCIAL'!A73),"",'ÁREA MEJORA COMPETENCIAL'!A73)</f>
        <v/>
      </c>
      <c r="B73" s="129" t="str">
        <f>IF(ISBLANK('ÁREA MEJORA COMPETENCIAL'!B73),"",'ÁREA MEJORA COMPETENCIAL'!B73)</f>
        <v/>
      </c>
      <c r="C73" s="101" t="str">
        <f>IF(ISBLANK('ÁREA MEJORA COMPETENCIAL'!C73),"",'ÁREA MEJORA COMPETENCIAL'!C73)</f>
        <v/>
      </c>
      <c r="D73" s="14" t="str">
        <f>IF(ISBLANK('ÁREA MEJORA COMPETENCIAL'!D73),"",'ÁREA MEJORA COMPETENCIAL'!D73)</f>
        <v/>
      </c>
      <c r="E73" s="14" t="str">
        <f>IF(ISBLANK('ÁREA MEJORA COMPETENCIAL'!E73),"",'ÁREA MEJORA COMPETENCIAL'!E73)</f>
        <v/>
      </c>
      <c r="F73" s="14" t="str">
        <f>IF(ISBLANK('ÁREA MEJORA COMPETENCIAL'!F73),"",'ÁREA MEJORA COMPETENCIAL'!F73)</f>
        <v/>
      </c>
      <c r="G73" s="41"/>
      <c r="H73" s="170"/>
      <c r="I73" s="170"/>
      <c r="J73" s="170"/>
      <c r="K73" s="170"/>
      <c r="L73" s="170"/>
      <c r="M73" s="170"/>
      <c r="N73" s="36"/>
      <c r="O73" s="36"/>
      <c r="P73" s="36"/>
      <c r="Q73" s="197">
        <f t="shared" si="0"/>
        <v>0</v>
      </c>
      <c r="R73" s="36"/>
      <c r="S73" s="36"/>
      <c r="T73" s="31">
        <f t="shared" si="1"/>
        <v>0</v>
      </c>
      <c r="U73" s="36"/>
      <c r="V73" s="36"/>
      <c r="W73" s="31">
        <f t="shared" si="2"/>
        <v>0</v>
      </c>
      <c r="X73" s="36"/>
      <c r="Y73" s="36"/>
      <c r="Z73" s="31">
        <f t="shared" si="3"/>
        <v>0</v>
      </c>
      <c r="AA73" s="36"/>
      <c r="AB73" s="36"/>
      <c r="AC73" s="31">
        <f t="shared" si="4"/>
        <v>0</v>
      </c>
      <c r="AD73" s="36"/>
      <c r="AE73" s="197">
        <f t="shared" si="5"/>
        <v>0</v>
      </c>
      <c r="AF73" s="36"/>
      <c r="AG73" s="36"/>
      <c r="AH73" s="31">
        <f t="shared" si="6"/>
        <v>0</v>
      </c>
      <c r="AI73" s="36"/>
      <c r="AJ73" s="36"/>
      <c r="AK73" s="31">
        <f t="shared" si="7"/>
        <v>0</v>
      </c>
      <c r="AL73" s="36"/>
      <c r="AM73" s="36"/>
      <c r="AN73" s="31">
        <f t="shared" si="8"/>
        <v>0</v>
      </c>
      <c r="AO73" s="36"/>
      <c r="AP73" s="36"/>
      <c r="AQ73" s="31">
        <f t="shared" si="9"/>
        <v>0</v>
      </c>
      <c r="AR73" s="36"/>
      <c r="AS73" s="197">
        <f t="shared" si="10"/>
        <v>0</v>
      </c>
      <c r="AT73" s="225"/>
      <c r="AU73" s="225"/>
      <c r="AV73" s="31">
        <f t="shared" si="11"/>
        <v>0</v>
      </c>
      <c r="AW73" s="225"/>
      <c r="AX73" s="36"/>
      <c r="AY73" s="31">
        <f t="shared" si="12"/>
        <v>0</v>
      </c>
      <c r="AZ73" s="36"/>
      <c r="BA73" s="36"/>
      <c r="BB73" s="31">
        <f t="shared" si="13"/>
        <v>0</v>
      </c>
      <c r="BC73" s="36"/>
      <c r="BD73" s="36"/>
      <c r="BE73" s="31">
        <f t="shared" si="14"/>
        <v>0</v>
      </c>
      <c r="BF73" s="31" t="str">
        <f t="shared" si="15"/>
        <v/>
      </c>
      <c r="BG73" s="36"/>
      <c r="BH73" s="197">
        <f t="shared" si="16"/>
        <v>0</v>
      </c>
      <c r="BI73" s="113"/>
      <c r="BJ73" s="113"/>
      <c r="BK73" s="31">
        <f t="shared" si="17"/>
        <v>0</v>
      </c>
      <c r="BL73" s="113"/>
      <c r="BM73" s="113"/>
      <c r="BN73" s="31">
        <f t="shared" si="18"/>
        <v>0</v>
      </c>
      <c r="BO73" s="113"/>
      <c r="BP73" s="197">
        <f t="shared" si="19"/>
        <v>0</v>
      </c>
      <c r="BQ73" s="225"/>
      <c r="BR73" s="36"/>
      <c r="BS73" s="31">
        <f t="shared" si="20"/>
        <v>0</v>
      </c>
      <c r="BT73" s="36"/>
      <c r="BU73" s="36"/>
      <c r="BV73" s="31">
        <f t="shared" si="21"/>
        <v>0</v>
      </c>
      <c r="BW73" s="36"/>
      <c r="BX73" s="36"/>
      <c r="BY73" s="31">
        <f t="shared" si="22"/>
        <v>0</v>
      </c>
      <c r="BZ73" s="36"/>
      <c r="CA73" s="36"/>
      <c r="CB73" s="31">
        <f t="shared" si="23"/>
        <v>0</v>
      </c>
      <c r="CC73" s="36"/>
      <c r="CD73" s="36"/>
      <c r="CE73" s="31">
        <f t="shared" si="24"/>
        <v>0</v>
      </c>
      <c r="CF73" s="36"/>
      <c r="CG73" s="36"/>
      <c r="CH73" s="31">
        <f t="shared" si="25"/>
        <v>0</v>
      </c>
      <c r="CI73" s="36"/>
      <c r="CJ73" s="213">
        <f t="shared" si="26"/>
        <v>0</v>
      </c>
      <c r="CK73" s="117"/>
      <c r="CL73" s="9" t="str">
        <f>IF(ISBLANK('ÁREA MEJORA COMPETENCIAL'!S73),"",(IF(ISERROR('ÁREA MEJORA COMPETENCIAL'!S73),"",('ÁREA MEJORA COMPETENCIAL'!Y73)*3.3333333)))</f>
        <v/>
      </c>
      <c r="CM73" s="4" t="str">
        <f>IF(ISBLANK('ÁREA MEJORA COMPETENCIAL'!S73),"",(MROUND(CL73,4)))</f>
        <v/>
      </c>
      <c r="CN73" s="6" t="str">
        <f>IF('ÁREA MEJORA COMPETENCIAL'!Y73&lt;=2,"",CM73)</f>
        <v/>
      </c>
      <c r="CO73" s="214">
        <f t="shared" si="27"/>
        <v>0</v>
      </c>
      <c r="CP73" s="42" t="str">
        <f>IF(ISBLANK('ÁREA MEJORA COMPETENCIAL'!S73),"",IF(CN73="","",CO73-CN73))</f>
        <v/>
      </c>
      <c r="CQ73" s="122" t="str">
        <f>IF(ISBLANK('ÁREA MEJORA COMPETENCIAL'!S73),"",IF(CN73="","VER RESULTADOS",CO73/CN73))</f>
        <v/>
      </c>
      <c r="CR73" s="75"/>
    </row>
    <row r="74" spans="1:96" s="59" customFormat="1" ht="18" customHeight="1" x14ac:dyDescent="0.3">
      <c r="A74" s="273" t="str">
        <f>IF(ISBLANK('ÁREA MEJORA COMPETENCIAL'!A74),"",'ÁREA MEJORA COMPETENCIAL'!A74)</f>
        <v/>
      </c>
      <c r="B74" s="129" t="str">
        <f>IF(ISBLANK('ÁREA MEJORA COMPETENCIAL'!B74),"",'ÁREA MEJORA COMPETENCIAL'!B74)</f>
        <v/>
      </c>
      <c r="C74" s="101" t="str">
        <f>IF(ISBLANK('ÁREA MEJORA COMPETENCIAL'!C74),"",'ÁREA MEJORA COMPETENCIAL'!C74)</f>
        <v/>
      </c>
      <c r="D74" s="14" t="str">
        <f>IF(ISBLANK('ÁREA MEJORA COMPETENCIAL'!D74),"",'ÁREA MEJORA COMPETENCIAL'!D74)</f>
        <v/>
      </c>
      <c r="E74" s="14" t="str">
        <f>IF(ISBLANK('ÁREA MEJORA COMPETENCIAL'!E74),"",'ÁREA MEJORA COMPETENCIAL'!E74)</f>
        <v/>
      </c>
      <c r="F74" s="14" t="str">
        <f>IF(ISBLANK('ÁREA MEJORA COMPETENCIAL'!F74),"",'ÁREA MEJORA COMPETENCIAL'!F74)</f>
        <v/>
      </c>
      <c r="G74" s="41"/>
      <c r="H74" s="170"/>
      <c r="I74" s="170"/>
      <c r="J74" s="170"/>
      <c r="K74" s="170"/>
      <c r="L74" s="170"/>
      <c r="M74" s="170"/>
      <c r="N74" s="36"/>
      <c r="O74" s="36"/>
      <c r="P74" s="36"/>
      <c r="Q74" s="197">
        <f t="shared" ref="Q74:Q137" si="28">SUM(H74:P74)</f>
        <v>0</v>
      </c>
      <c r="R74" s="36"/>
      <c r="S74" s="36"/>
      <c r="T74" s="31">
        <f t="shared" si="1"/>
        <v>0</v>
      </c>
      <c r="U74" s="36"/>
      <c r="V74" s="36"/>
      <c r="W74" s="31">
        <f t="shared" si="2"/>
        <v>0</v>
      </c>
      <c r="X74" s="36"/>
      <c r="Y74" s="36"/>
      <c r="Z74" s="31">
        <f t="shared" si="3"/>
        <v>0</v>
      </c>
      <c r="AA74" s="36"/>
      <c r="AB74" s="36"/>
      <c r="AC74" s="31">
        <f t="shared" si="4"/>
        <v>0</v>
      </c>
      <c r="AD74" s="36"/>
      <c r="AE74" s="197">
        <f t="shared" si="5"/>
        <v>0</v>
      </c>
      <c r="AF74" s="36"/>
      <c r="AG74" s="36"/>
      <c r="AH74" s="31">
        <f t="shared" si="6"/>
        <v>0</v>
      </c>
      <c r="AI74" s="36"/>
      <c r="AJ74" s="36"/>
      <c r="AK74" s="31">
        <f t="shared" si="7"/>
        <v>0</v>
      </c>
      <c r="AL74" s="36"/>
      <c r="AM74" s="36"/>
      <c r="AN74" s="31">
        <f t="shared" si="8"/>
        <v>0</v>
      </c>
      <c r="AO74" s="36"/>
      <c r="AP74" s="36"/>
      <c r="AQ74" s="31">
        <f t="shared" si="9"/>
        <v>0</v>
      </c>
      <c r="AR74" s="36"/>
      <c r="AS74" s="197">
        <f t="shared" si="10"/>
        <v>0</v>
      </c>
      <c r="AT74" s="225"/>
      <c r="AU74" s="225"/>
      <c r="AV74" s="31">
        <f t="shared" si="11"/>
        <v>0</v>
      </c>
      <c r="AW74" s="225"/>
      <c r="AX74" s="36"/>
      <c r="AY74" s="31">
        <f t="shared" si="12"/>
        <v>0</v>
      </c>
      <c r="AZ74" s="36"/>
      <c r="BA74" s="36"/>
      <c r="BB74" s="31">
        <f t="shared" si="13"/>
        <v>0</v>
      </c>
      <c r="BC74" s="36"/>
      <c r="BD74" s="36"/>
      <c r="BE74" s="31">
        <f t="shared" si="14"/>
        <v>0</v>
      </c>
      <c r="BF74" s="31" t="str">
        <f t="shared" si="15"/>
        <v/>
      </c>
      <c r="BG74" s="36"/>
      <c r="BH74" s="197">
        <f t="shared" si="16"/>
        <v>0</v>
      </c>
      <c r="BI74" s="113"/>
      <c r="BJ74" s="113"/>
      <c r="BK74" s="31">
        <f t="shared" si="17"/>
        <v>0</v>
      </c>
      <c r="BL74" s="113"/>
      <c r="BM74" s="113"/>
      <c r="BN74" s="31">
        <f t="shared" si="18"/>
        <v>0</v>
      </c>
      <c r="BO74" s="113"/>
      <c r="BP74" s="197">
        <f t="shared" si="19"/>
        <v>0</v>
      </c>
      <c r="BQ74" s="225"/>
      <c r="BR74" s="36"/>
      <c r="BS74" s="31">
        <f t="shared" si="20"/>
        <v>0</v>
      </c>
      <c r="BT74" s="36"/>
      <c r="BU74" s="36"/>
      <c r="BV74" s="31">
        <f t="shared" si="21"/>
        <v>0</v>
      </c>
      <c r="BW74" s="36"/>
      <c r="BX74" s="36"/>
      <c r="BY74" s="31">
        <f t="shared" si="22"/>
        <v>0</v>
      </c>
      <c r="BZ74" s="36"/>
      <c r="CA74" s="36"/>
      <c r="CB74" s="31">
        <f t="shared" si="23"/>
        <v>0</v>
      </c>
      <c r="CC74" s="36"/>
      <c r="CD74" s="36"/>
      <c r="CE74" s="31">
        <f t="shared" si="24"/>
        <v>0</v>
      </c>
      <c r="CF74" s="36"/>
      <c r="CG74" s="36"/>
      <c r="CH74" s="31">
        <f t="shared" si="25"/>
        <v>0</v>
      </c>
      <c r="CI74" s="36"/>
      <c r="CJ74" s="213">
        <f t="shared" si="26"/>
        <v>0</v>
      </c>
      <c r="CK74" s="117"/>
      <c r="CL74" s="9" t="str">
        <f>IF(ISBLANK('ÁREA MEJORA COMPETENCIAL'!S74),"",(IF(ISERROR('ÁREA MEJORA COMPETENCIAL'!S74),"",('ÁREA MEJORA COMPETENCIAL'!Y74)*3.3333333)))</f>
        <v/>
      </c>
      <c r="CM74" s="4" t="str">
        <f>IF(ISBLANK('ÁREA MEJORA COMPETENCIAL'!S74),"",(MROUND(CL74,4)))</f>
        <v/>
      </c>
      <c r="CN74" s="6" t="str">
        <f>IF('ÁREA MEJORA COMPETENCIAL'!Y74&lt;=2,"",CM74)</f>
        <v/>
      </c>
      <c r="CO74" s="214">
        <f t="shared" si="27"/>
        <v>0</v>
      </c>
      <c r="CP74" s="42" t="str">
        <f>IF(ISBLANK('ÁREA MEJORA COMPETENCIAL'!S74),"",IF(CN74="","",CO74-CN74))</f>
        <v/>
      </c>
      <c r="CQ74" s="122" t="str">
        <f>IF(ISBLANK('ÁREA MEJORA COMPETENCIAL'!S74),"",IF(CN74="","VER RESULTADOS",CO74/CN74))</f>
        <v/>
      </c>
      <c r="CR74" s="75"/>
    </row>
    <row r="75" spans="1:96" s="59" customFormat="1" ht="18" customHeight="1" x14ac:dyDescent="0.3">
      <c r="A75" s="273" t="str">
        <f>IF(ISBLANK('ÁREA MEJORA COMPETENCIAL'!A75),"",'ÁREA MEJORA COMPETENCIAL'!A75)</f>
        <v/>
      </c>
      <c r="B75" s="129" t="str">
        <f>IF(ISBLANK('ÁREA MEJORA COMPETENCIAL'!B75),"",'ÁREA MEJORA COMPETENCIAL'!B75)</f>
        <v/>
      </c>
      <c r="C75" s="101" t="str">
        <f>IF(ISBLANK('ÁREA MEJORA COMPETENCIAL'!C75),"",'ÁREA MEJORA COMPETENCIAL'!C75)</f>
        <v/>
      </c>
      <c r="D75" s="14" t="str">
        <f>IF(ISBLANK('ÁREA MEJORA COMPETENCIAL'!D75),"",'ÁREA MEJORA COMPETENCIAL'!D75)</f>
        <v/>
      </c>
      <c r="E75" s="14" t="str">
        <f>IF(ISBLANK('ÁREA MEJORA COMPETENCIAL'!E75),"",'ÁREA MEJORA COMPETENCIAL'!E75)</f>
        <v/>
      </c>
      <c r="F75" s="14" t="str">
        <f>IF(ISBLANK('ÁREA MEJORA COMPETENCIAL'!F75),"",'ÁREA MEJORA COMPETENCIAL'!F75)</f>
        <v/>
      </c>
      <c r="G75" s="41"/>
      <c r="H75" s="170"/>
      <c r="I75" s="170"/>
      <c r="J75" s="170"/>
      <c r="K75" s="170"/>
      <c r="L75" s="170"/>
      <c r="M75" s="170"/>
      <c r="N75" s="36"/>
      <c r="O75" s="36"/>
      <c r="P75" s="36"/>
      <c r="Q75" s="197">
        <f t="shared" si="28"/>
        <v>0</v>
      </c>
      <c r="R75" s="36"/>
      <c r="S75" s="36"/>
      <c r="T75" s="31">
        <f t="shared" ref="T75:T138" si="29">R75+S75</f>
        <v>0</v>
      </c>
      <c r="U75" s="36"/>
      <c r="V75" s="36"/>
      <c r="W75" s="31">
        <f t="shared" ref="W75:W138" si="30">U75+V75</f>
        <v>0</v>
      </c>
      <c r="X75" s="36"/>
      <c r="Y75" s="36"/>
      <c r="Z75" s="31">
        <f t="shared" ref="Z75:Z138" si="31">X75+Y75</f>
        <v>0</v>
      </c>
      <c r="AA75" s="36"/>
      <c r="AB75" s="36"/>
      <c r="AC75" s="31">
        <f t="shared" ref="AC75:AC138" si="32">AA75+AB75</f>
        <v>0</v>
      </c>
      <c r="AD75" s="36"/>
      <c r="AE75" s="197">
        <f t="shared" ref="AE75:AE138" si="33">SUM(T75,W75,Z75,AC75,AD75)</f>
        <v>0</v>
      </c>
      <c r="AF75" s="36"/>
      <c r="AG75" s="36"/>
      <c r="AH75" s="31">
        <f t="shared" ref="AH75:AH138" si="34">AF75+AG75</f>
        <v>0</v>
      </c>
      <c r="AI75" s="36"/>
      <c r="AJ75" s="36"/>
      <c r="AK75" s="31">
        <f t="shared" ref="AK75:AK138" si="35">AI75+AJ75</f>
        <v>0</v>
      </c>
      <c r="AL75" s="36"/>
      <c r="AM75" s="36"/>
      <c r="AN75" s="31">
        <f t="shared" ref="AN75:AN138" si="36">AL75+AM75</f>
        <v>0</v>
      </c>
      <c r="AO75" s="36"/>
      <c r="AP75" s="36"/>
      <c r="AQ75" s="31">
        <f t="shared" ref="AQ75:AQ138" si="37">AO75+AP75</f>
        <v>0</v>
      </c>
      <c r="AR75" s="36"/>
      <c r="AS75" s="197">
        <f t="shared" ref="AS75:AS138" si="38">SUM(AH75,AK75,AN75,AQ75,AR75)</f>
        <v>0</v>
      </c>
      <c r="AT75" s="225"/>
      <c r="AU75" s="225"/>
      <c r="AV75" s="31">
        <f t="shared" ref="AV75:AV138" si="39">AT75+AU75</f>
        <v>0</v>
      </c>
      <c r="AW75" s="225"/>
      <c r="AX75" s="36"/>
      <c r="AY75" s="31">
        <f t="shared" ref="AY75:AY138" si="40">AW75+AX75</f>
        <v>0</v>
      </c>
      <c r="AZ75" s="36"/>
      <c r="BA75" s="36"/>
      <c r="BB75" s="31">
        <f t="shared" ref="BB75:BB138" si="41">AZ75+BA75</f>
        <v>0</v>
      </c>
      <c r="BC75" s="36"/>
      <c r="BD75" s="36"/>
      <c r="BE75" s="31">
        <f t="shared" ref="BE75:BE138" si="42">BC75+BD75</f>
        <v>0</v>
      </c>
      <c r="BF75" s="31" t="str">
        <f t="shared" ref="BF75:BF138" si="43">IF(OR(AV75&gt;0, AY75&gt;0, BB75&gt;0, BE75&gt;0), "SI", "")</f>
        <v/>
      </c>
      <c r="BG75" s="36"/>
      <c r="BH75" s="197">
        <f t="shared" ref="BH75:BH138" si="44">SUM(AV75,AY75,BB75,BE75,BG75)</f>
        <v>0</v>
      </c>
      <c r="BI75" s="113"/>
      <c r="BJ75" s="113"/>
      <c r="BK75" s="31">
        <f t="shared" ref="BK75:BK138" si="45">BI75+BJ75</f>
        <v>0</v>
      </c>
      <c r="BL75" s="113"/>
      <c r="BM75" s="113"/>
      <c r="BN75" s="31">
        <f t="shared" ref="BN75:BN138" si="46">BL75+BM75</f>
        <v>0</v>
      </c>
      <c r="BO75" s="113"/>
      <c r="BP75" s="197">
        <f t="shared" ref="BP75:BP138" si="47">SUM(BK75,BN75,BO75)</f>
        <v>0</v>
      </c>
      <c r="BQ75" s="225"/>
      <c r="BR75" s="36"/>
      <c r="BS75" s="31">
        <f t="shared" ref="BS75:BS138" si="48">BQ75+BR75</f>
        <v>0</v>
      </c>
      <c r="BT75" s="36"/>
      <c r="BU75" s="36"/>
      <c r="BV75" s="31">
        <f t="shared" ref="BV75:BV138" si="49">BT75+BU75</f>
        <v>0</v>
      </c>
      <c r="BW75" s="36"/>
      <c r="BX75" s="36"/>
      <c r="BY75" s="31">
        <f t="shared" ref="BY75:BY138" si="50">BW75+BX75</f>
        <v>0</v>
      </c>
      <c r="BZ75" s="36"/>
      <c r="CA75" s="36"/>
      <c r="CB75" s="31">
        <f t="shared" ref="CB75:CB138" si="51">BZ75+CA75</f>
        <v>0</v>
      </c>
      <c r="CC75" s="36"/>
      <c r="CD75" s="36"/>
      <c r="CE75" s="31">
        <f t="shared" ref="CE75:CE138" si="52">CC75+CD75</f>
        <v>0</v>
      </c>
      <c r="CF75" s="36"/>
      <c r="CG75" s="36"/>
      <c r="CH75" s="31">
        <f t="shared" ref="CH75:CH138" si="53">CF75+CG75</f>
        <v>0</v>
      </c>
      <c r="CI75" s="36"/>
      <c r="CJ75" s="213">
        <f t="shared" ref="CJ75:CJ138" si="54">SUM(BS75,CH75,BV75,BY75,CB75,CE75,CI75)</f>
        <v>0</v>
      </c>
      <c r="CK75" s="117"/>
      <c r="CL75" s="9" t="str">
        <f>IF(ISBLANK('ÁREA MEJORA COMPETENCIAL'!S75),"",(IF(ISERROR('ÁREA MEJORA COMPETENCIAL'!S75),"",('ÁREA MEJORA COMPETENCIAL'!Y75)*3.3333333)))</f>
        <v/>
      </c>
      <c r="CM75" s="4" t="str">
        <f>IF(ISBLANK('ÁREA MEJORA COMPETENCIAL'!S75),"",(MROUND(CL75,4)))</f>
        <v/>
      </c>
      <c r="CN75" s="6" t="str">
        <f>IF('ÁREA MEJORA COMPETENCIAL'!Y75&lt;=2,"",CM75)</f>
        <v/>
      </c>
      <c r="CO75" s="214">
        <f t="shared" ref="CO75:CO138" si="55">SUM(Q75,AE75,AS75,BH75,BP75,CJ75)</f>
        <v>0</v>
      </c>
      <c r="CP75" s="42" t="str">
        <f>IF(ISBLANK('ÁREA MEJORA COMPETENCIAL'!S75),"",IF(CN75="","",CO75-CN75))</f>
        <v/>
      </c>
      <c r="CQ75" s="122" t="str">
        <f>IF(ISBLANK('ÁREA MEJORA COMPETENCIAL'!S75),"",IF(CN75="","VER RESULTADOS",CO75/CN75))</f>
        <v/>
      </c>
      <c r="CR75" s="75"/>
    </row>
    <row r="76" spans="1:96" s="59" customFormat="1" ht="18" customHeight="1" x14ac:dyDescent="0.3">
      <c r="A76" s="273" t="str">
        <f>IF(ISBLANK('ÁREA MEJORA COMPETENCIAL'!A76),"",'ÁREA MEJORA COMPETENCIAL'!A76)</f>
        <v/>
      </c>
      <c r="B76" s="129" t="str">
        <f>IF(ISBLANK('ÁREA MEJORA COMPETENCIAL'!B76),"",'ÁREA MEJORA COMPETENCIAL'!B76)</f>
        <v/>
      </c>
      <c r="C76" s="101" t="str">
        <f>IF(ISBLANK('ÁREA MEJORA COMPETENCIAL'!C76),"",'ÁREA MEJORA COMPETENCIAL'!C76)</f>
        <v/>
      </c>
      <c r="D76" s="14" t="str">
        <f>IF(ISBLANK('ÁREA MEJORA COMPETENCIAL'!D76),"",'ÁREA MEJORA COMPETENCIAL'!D76)</f>
        <v/>
      </c>
      <c r="E76" s="14" t="str">
        <f>IF(ISBLANK('ÁREA MEJORA COMPETENCIAL'!E76),"",'ÁREA MEJORA COMPETENCIAL'!E76)</f>
        <v/>
      </c>
      <c r="F76" s="14" t="str">
        <f>IF(ISBLANK('ÁREA MEJORA COMPETENCIAL'!F76),"",'ÁREA MEJORA COMPETENCIAL'!F76)</f>
        <v/>
      </c>
      <c r="G76" s="41"/>
      <c r="H76" s="170"/>
      <c r="I76" s="170"/>
      <c r="J76" s="170"/>
      <c r="K76" s="170"/>
      <c r="L76" s="170"/>
      <c r="M76" s="170"/>
      <c r="N76" s="36"/>
      <c r="O76" s="36"/>
      <c r="P76" s="36"/>
      <c r="Q76" s="197">
        <f t="shared" si="28"/>
        <v>0</v>
      </c>
      <c r="R76" s="36"/>
      <c r="S76" s="36"/>
      <c r="T76" s="31">
        <f t="shared" si="29"/>
        <v>0</v>
      </c>
      <c r="U76" s="36"/>
      <c r="V76" s="36"/>
      <c r="W76" s="31">
        <f t="shared" si="30"/>
        <v>0</v>
      </c>
      <c r="X76" s="36"/>
      <c r="Y76" s="36"/>
      <c r="Z76" s="31">
        <f t="shared" si="31"/>
        <v>0</v>
      </c>
      <c r="AA76" s="36"/>
      <c r="AB76" s="36"/>
      <c r="AC76" s="31">
        <f t="shared" si="32"/>
        <v>0</v>
      </c>
      <c r="AD76" s="36"/>
      <c r="AE76" s="197">
        <f t="shared" si="33"/>
        <v>0</v>
      </c>
      <c r="AF76" s="36"/>
      <c r="AG76" s="36"/>
      <c r="AH76" s="31">
        <f t="shared" si="34"/>
        <v>0</v>
      </c>
      <c r="AI76" s="36"/>
      <c r="AJ76" s="36"/>
      <c r="AK76" s="31">
        <f t="shared" si="35"/>
        <v>0</v>
      </c>
      <c r="AL76" s="36"/>
      <c r="AM76" s="36"/>
      <c r="AN76" s="31">
        <f t="shared" si="36"/>
        <v>0</v>
      </c>
      <c r="AO76" s="36"/>
      <c r="AP76" s="36"/>
      <c r="AQ76" s="31">
        <f t="shared" si="37"/>
        <v>0</v>
      </c>
      <c r="AR76" s="36"/>
      <c r="AS76" s="197">
        <f t="shared" si="38"/>
        <v>0</v>
      </c>
      <c r="AT76" s="225"/>
      <c r="AU76" s="225"/>
      <c r="AV76" s="31">
        <f t="shared" si="39"/>
        <v>0</v>
      </c>
      <c r="AW76" s="225"/>
      <c r="AX76" s="36"/>
      <c r="AY76" s="31">
        <f t="shared" si="40"/>
        <v>0</v>
      </c>
      <c r="AZ76" s="36"/>
      <c r="BA76" s="36"/>
      <c r="BB76" s="31">
        <f t="shared" si="41"/>
        <v>0</v>
      </c>
      <c r="BC76" s="36"/>
      <c r="BD76" s="36"/>
      <c r="BE76" s="31">
        <f t="shared" si="42"/>
        <v>0</v>
      </c>
      <c r="BF76" s="31" t="str">
        <f t="shared" si="43"/>
        <v/>
      </c>
      <c r="BG76" s="36"/>
      <c r="BH76" s="197">
        <f t="shared" si="44"/>
        <v>0</v>
      </c>
      <c r="BI76" s="113"/>
      <c r="BJ76" s="113"/>
      <c r="BK76" s="31">
        <f t="shared" si="45"/>
        <v>0</v>
      </c>
      <c r="BL76" s="113"/>
      <c r="BM76" s="113"/>
      <c r="BN76" s="31">
        <f t="shared" si="46"/>
        <v>0</v>
      </c>
      <c r="BO76" s="113"/>
      <c r="BP76" s="197">
        <f t="shared" si="47"/>
        <v>0</v>
      </c>
      <c r="BQ76" s="225"/>
      <c r="BR76" s="36"/>
      <c r="BS76" s="31">
        <f t="shared" si="48"/>
        <v>0</v>
      </c>
      <c r="BT76" s="36"/>
      <c r="BU76" s="36"/>
      <c r="BV76" s="31">
        <f t="shared" si="49"/>
        <v>0</v>
      </c>
      <c r="BW76" s="36"/>
      <c r="BX76" s="36"/>
      <c r="BY76" s="31">
        <f t="shared" si="50"/>
        <v>0</v>
      </c>
      <c r="BZ76" s="36"/>
      <c r="CA76" s="36"/>
      <c r="CB76" s="31">
        <f t="shared" si="51"/>
        <v>0</v>
      </c>
      <c r="CC76" s="36"/>
      <c r="CD76" s="36"/>
      <c r="CE76" s="31">
        <f t="shared" si="52"/>
        <v>0</v>
      </c>
      <c r="CF76" s="36"/>
      <c r="CG76" s="36"/>
      <c r="CH76" s="31">
        <f t="shared" si="53"/>
        <v>0</v>
      </c>
      <c r="CI76" s="36"/>
      <c r="CJ76" s="213">
        <f t="shared" si="54"/>
        <v>0</v>
      </c>
      <c r="CK76" s="117"/>
      <c r="CL76" s="9" t="str">
        <f>IF(ISBLANK('ÁREA MEJORA COMPETENCIAL'!S76),"",(IF(ISERROR('ÁREA MEJORA COMPETENCIAL'!S76),"",('ÁREA MEJORA COMPETENCIAL'!Y76)*3.3333333)))</f>
        <v/>
      </c>
      <c r="CM76" s="4" t="str">
        <f>IF(ISBLANK('ÁREA MEJORA COMPETENCIAL'!S76),"",(MROUND(CL76,4)))</f>
        <v/>
      </c>
      <c r="CN76" s="6" t="str">
        <f>IF('ÁREA MEJORA COMPETENCIAL'!Y76&lt;=2,"",CM76)</f>
        <v/>
      </c>
      <c r="CO76" s="214">
        <f t="shared" si="55"/>
        <v>0</v>
      </c>
      <c r="CP76" s="42" t="str">
        <f>IF(ISBLANK('ÁREA MEJORA COMPETENCIAL'!S76),"",IF(CN76="","",CO76-CN76))</f>
        <v/>
      </c>
      <c r="CQ76" s="122" t="str">
        <f>IF(ISBLANK('ÁREA MEJORA COMPETENCIAL'!S76),"",IF(CN76="","VER RESULTADOS",CO76/CN76))</f>
        <v/>
      </c>
      <c r="CR76" s="75"/>
    </row>
    <row r="77" spans="1:96" s="59" customFormat="1" ht="18" customHeight="1" x14ac:dyDescent="0.3">
      <c r="A77" s="273" t="str">
        <f>IF(ISBLANK('ÁREA MEJORA COMPETENCIAL'!A77),"",'ÁREA MEJORA COMPETENCIAL'!A77)</f>
        <v/>
      </c>
      <c r="B77" s="129" t="str">
        <f>IF(ISBLANK('ÁREA MEJORA COMPETENCIAL'!B77),"",'ÁREA MEJORA COMPETENCIAL'!B77)</f>
        <v/>
      </c>
      <c r="C77" s="101" t="str">
        <f>IF(ISBLANK('ÁREA MEJORA COMPETENCIAL'!C77),"",'ÁREA MEJORA COMPETENCIAL'!C77)</f>
        <v/>
      </c>
      <c r="D77" s="14" t="str">
        <f>IF(ISBLANK('ÁREA MEJORA COMPETENCIAL'!D77),"",'ÁREA MEJORA COMPETENCIAL'!D77)</f>
        <v/>
      </c>
      <c r="E77" s="14" t="str">
        <f>IF(ISBLANK('ÁREA MEJORA COMPETENCIAL'!E77),"",'ÁREA MEJORA COMPETENCIAL'!E77)</f>
        <v/>
      </c>
      <c r="F77" s="14" t="str">
        <f>IF(ISBLANK('ÁREA MEJORA COMPETENCIAL'!F77),"",'ÁREA MEJORA COMPETENCIAL'!F77)</f>
        <v/>
      </c>
      <c r="G77" s="41"/>
      <c r="H77" s="170"/>
      <c r="I77" s="170"/>
      <c r="J77" s="170"/>
      <c r="K77" s="170"/>
      <c r="L77" s="170"/>
      <c r="M77" s="170"/>
      <c r="N77" s="36"/>
      <c r="O77" s="36"/>
      <c r="P77" s="36"/>
      <c r="Q77" s="197">
        <f t="shared" si="28"/>
        <v>0</v>
      </c>
      <c r="R77" s="36"/>
      <c r="S77" s="36"/>
      <c r="T77" s="31">
        <f t="shared" si="29"/>
        <v>0</v>
      </c>
      <c r="U77" s="36"/>
      <c r="V77" s="36"/>
      <c r="W77" s="31">
        <f t="shared" si="30"/>
        <v>0</v>
      </c>
      <c r="X77" s="36"/>
      <c r="Y77" s="36"/>
      <c r="Z77" s="31">
        <f t="shared" si="31"/>
        <v>0</v>
      </c>
      <c r="AA77" s="36"/>
      <c r="AB77" s="36"/>
      <c r="AC77" s="31">
        <f t="shared" si="32"/>
        <v>0</v>
      </c>
      <c r="AD77" s="36"/>
      <c r="AE77" s="197">
        <f t="shared" si="33"/>
        <v>0</v>
      </c>
      <c r="AF77" s="36"/>
      <c r="AG77" s="36"/>
      <c r="AH77" s="31">
        <f t="shared" si="34"/>
        <v>0</v>
      </c>
      <c r="AI77" s="36"/>
      <c r="AJ77" s="36"/>
      <c r="AK77" s="31">
        <f t="shared" si="35"/>
        <v>0</v>
      </c>
      <c r="AL77" s="36"/>
      <c r="AM77" s="36"/>
      <c r="AN77" s="31">
        <f t="shared" si="36"/>
        <v>0</v>
      </c>
      <c r="AO77" s="36"/>
      <c r="AP77" s="36"/>
      <c r="AQ77" s="31">
        <f t="shared" si="37"/>
        <v>0</v>
      </c>
      <c r="AR77" s="36"/>
      <c r="AS77" s="197">
        <f t="shared" si="38"/>
        <v>0</v>
      </c>
      <c r="AT77" s="225"/>
      <c r="AU77" s="225"/>
      <c r="AV77" s="31">
        <f t="shared" si="39"/>
        <v>0</v>
      </c>
      <c r="AW77" s="225"/>
      <c r="AX77" s="36"/>
      <c r="AY77" s="31">
        <f t="shared" si="40"/>
        <v>0</v>
      </c>
      <c r="AZ77" s="36"/>
      <c r="BA77" s="36"/>
      <c r="BB77" s="31">
        <f t="shared" si="41"/>
        <v>0</v>
      </c>
      <c r="BC77" s="36"/>
      <c r="BD77" s="36"/>
      <c r="BE77" s="31">
        <f t="shared" si="42"/>
        <v>0</v>
      </c>
      <c r="BF77" s="31" t="str">
        <f t="shared" si="43"/>
        <v/>
      </c>
      <c r="BG77" s="36"/>
      <c r="BH77" s="197">
        <f t="shared" si="44"/>
        <v>0</v>
      </c>
      <c r="BI77" s="113"/>
      <c r="BJ77" s="113"/>
      <c r="BK77" s="31">
        <f t="shared" si="45"/>
        <v>0</v>
      </c>
      <c r="BL77" s="113"/>
      <c r="BM77" s="113"/>
      <c r="BN77" s="31">
        <f t="shared" si="46"/>
        <v>0</v>
      </c>
      <c r="BO77" s="113"/>
      <c r="BP77" s="197">
        <f t="shared" si="47"/>
        <v>0</v>
      </c>
      <c r="BQ77" s="225"/>
      <c r="BR77" s="36"/>
      <c r="BS77" s="31">
        <f t="shared" si="48"/>
        <v>0</v>
      </c>
      <c r="BT77" s="36"/>
      <c r="BU77" s="36"/>
      <c r="BV77" s="31">
        <f t="shared" si="49"/>
        <v>0</v>
      </c>
      <c r="BW77" s="36"/>
      <c r="BX77" s="36"/>
      <c r="BY77" s="31">
        <f t="shared" si="50"/>
        <v>0</v>
      </c>
      <c r="BZ77" s="36"/>
      <c r="CA77" s="36"/>
      <c r="CB77" s="31">
        <f t="shared" si="51"/>
        <v>0</v>
      </c>
      <c r="CC77" s="36"/>
      <c r="CD77" s="36"/>
      <c r="CE77" s="31">
        <f t="shared" si="52"/>
        <v>0</v>
      </c>
      <c r="CF77" s="36"/>
      <c r="CG77" s="36"/>
      <c r="CH77" s="31">
        <f t="shared" si="53"/>
        <v>0</v>
      </c>
      <c r="CI77" s="36"/>
      <c r="CJ77" s="213">
        <f t="shared" si="54"/>
        <v>0</v>
      </c>
      <c r="CK77" s="117"/>
      <c r="CL77" s="9" t="str">
        <f>IF(ISBLANK('ÁREA MEJORA COMPETENCIAL'!S77),"",(IF(ISERROR('ÁREA MEJORA COMPETENCIAL'!S77),"",('ÁREA MEJORA COMPETENCIAL'!Y77)*3.3333333)))</f>
        <v/>
      </c>
      <c r="CM77" s="4" t="str">
        <f>IF(ISBLANK('ÁREA MEJORA COMPETENCIAL'!S77),"",(MROUND(CL77,4)))</f>
        <v/>
      </c>
      <c r="CN77" s="6" t="str">
        <f>IF('ÁREA MEJORA COMPETENCIAL'!Y77&lt;=2,"",CM77)</f>
        <v/>
      </c>
      <c r="CO77" s="214">
        <f t="shared" si="55"/>
        <v>0</v>
      </c>
      <c r="CP77" s="42" t="str">
        <f>IF(ISBLANK('ÁREA MEJORA COMPETENCIAL'!S77),"",IF(CN77="","",CO77-CN77))</f>
        <v/>
      </c>
      <c r="CQ77" s="122" t="str">
        <f>IF(ISBLANK('ÁREA MEJORA COMPETENCIAL'!S77),"",IF(CN77="","VER RESULTADOS",CO77/CN77))</f>
        <v/>
      </c>
      <c r="CR77" s="75"/>
    </row>
    <row r="78" spans="1:96" s="59" customFormat="1" ht="18" customHeight="1" x14ac:dyDescent="0.3">
      <c r="A78" s="273" t="str">
        <f>IF(ISBLANK('ÁREA MEJORA COMPETENCIAL'!A78),"",'ÁREA MEJORA COMPETENCIAL'!A78)</f>
        <v/>
      </c>
      <c r="B78" s="129" t="str">
        <f>IF(ISBLANK('ÁREA MEJORA COMPETENCIAL'!B78),"",'ÁREA MEJORA COMPETENCIAL'!B78)</f>
        <v/>
      </c>
      <c r="C78" s="101" t="str">
        <f>IF(ISBLANK('ÁREA MEJORA COMPETENCIAL'!C78),"",'ÁREA MEJORA COMPETENCIAL'!C78)</f>
        <v/>
      </c>
      <c r="D78" s="14" t="str">
        <f>IF(ISBLANK('ÁREA MEJORA COMPETENCIAL'!D78),"",'ÁREA MEJORA COMPETENCIAL'!D78)</f>
        <v/>
      </c>
      <c r="E78" s="14" t="str">
        <f>IF(ISBLANK('ÁREA MEJORA COMPETENCIAL'!E78),"",'ÁREA MEJORA COMPETENCIAL'!E78)</f>
        <v/>
      </c>
      <c r="F78" s="14" t="str">
        <f>IF(ISBLANK('ÁREA MEJORA COMPETENCIAL'!F78),"",'ÁREA MEJORA COMPETENCIAL'!F78)</f>
        <v/>
      </c>
      <c r="G78" s="41"/>
      <c r="H78" s="170"/>
      <c r="I78" s="170"/>
      <c r="J78" s="170"/>
      <c r="K78" s="170"/>
      <c r="L78" s="170"/>
      <c r="M78" s="170"/>
      <c r="N78" s="36"/>
      <c r="O78" s="36"/>
      <c r="P78" s="36"/>
      <c r="Q78" s="197">
        <f t="shared" si="28"/>
        <v>0</v>
      </c>
      <c r="R78" s="36"/>
      <c r="S78" s="36"/>
      <c r="T78" s="31">
        <f t="shared" si="29"/>
        <v>0</v>
      </c>
      <c r="U78" s="36"/>
      <c r="V78" s="36"/>
      <c r="W78" s="31">
        <f t="shared" si="30"/>
        <v>0</v>
      </c>
      <c r="X78" s="36"/>
      <c r="Y78" s="36"/>
      <c r="Z78" s="31">
        <f t="shared" si="31"/>
        <v>0</v>
      </c>
      <c r="AA78" s="36"/>
      <c r="AB78" s="36"/>
      <c r="AC78" s="31">
        <f t="shared" si="32"/>
        <v>0</v>
      </c>
      <c r="AD78" s="36"/>
      <c r="AE78" s="197">
        <f t="shared" si="33"/>
        <v>0</v>
      </c>
      <c r="AF78" s="36"/>
      <c r="AG78" s="36"/>
      <c r="AH78" s="31">
        <f t="shared" si="34"/>
        <v>0</v>
      </c>
      <c r="AI78" s="36"/>
      <c r="AJ78" s="36"/>
      <c r="AK78" s="31">
        <f t="shared" si="35"/>
        <v>0</v>
      </c>
      <c r="AL78" s="36"/>
      <c r="AM78" s="36"/>
      <c r="AN78" s="31">
        <f t="shared" si="36"/>
        <v>0</v>
      </c>
      <c r="AO78" s="36"/>
      <c r="AP78" s="36"/>
      <c r="AQ78" s="31">
        <f t="shared" si="37"/>
        <v>0</v>
      </c>
      <c r="AR78" s="36"/>
      <c r="AS78" s="197">
        <f t="shared" si="38"/>
        <v>0</v>
      </c>
      <c r="AT78" s="225"/>
      <c r="AU78" s="225"/>
      <c r="AV78" s="31">
        <f t="shared" si="39"/>
        <v>0</v>
      </c>
      <c r="AW78" s="225"/>
      <c r="AX78" s="36"/>
      <c r="AY78" s="31">
        <f t="shared" si="40"/>
        <v>0</v>
      </c>
      <c r="AZ78" s="36"/>
      <c r="BA78" s="36"/>
      <c r="BB78" s="31">
        <f t="shared" si="41"/>
        <v>0</v>
      </c>
      <c r="BC78" s="36"/>
      <c r="BD78" s="36"/>
      <c r="BE78" s="31">
        <f t="shared" si="42"/>
        <v>0</v>
      </c>
      <c r="BF78" s="31" t="str">
        <f t="shared" si="43"/>
        <v/>
      </c>
      <c r="BG78" s="36"/>
      <c r="BH78" s="197">
        <f t="shared" si="44"/>
        <v>0</v>
      </c>
      <c r="BI78" s="113"/>
      <c r="BJ78" s="113"/>
      <c r="BK78" s="31">
        <f t="shared" si="45"/>
        <v>0</v>
      </c>
      <c r="BL78" s="113"/>
      <c r="BM78" s="113"/>
      <c r="BN78" s="31">
        <f t="shared" si="46"/>
        <v>0</v>
      </c>
      <c r="BO78" s="113"/>
      <c r="BP78" s="197">
        <f t="shared" si="47"/>
        <v>0</v>
      </c>
      <c r="BQ78" s="225"/>
      <c r="BR78" s="36"/>
      <c r="BS78" s="31">
        <f t="shared" si="48"/>
        <v>0</v>
      </c>
      <c r="BT78" s="36"/>
      <c r="BU78" s="36"/>
      <c r="BV78" s="31">
        <f t="shared" si="49"/>
        <v>0</v>
      </c>
      <c r="BW78" s="36"/>
      <c r="BX78" s="36"/>
      <c r="BY78" s="31">
        <f t="shared" si="50"/>
        <v>0</v>
      </c>
      <c r="BZ78" s="36"/>
      <c r="CA78" s="36"/>
      <c r="CB78" s="31">
        <f t="shared" si="51"/>
        <v>0</v>
      </c>
      <c r="CC78" s="36"/>
      <c r="CD78" s="36"/>
      <c r="CE78" s="31">
        <f t="shared" si="52"/>
        <v>0</v>
      </c>
      <c r="CF78" s="36"/>
      <c r="CG78" s="36"/>
      <c r="CH78" s="31">
        <f t="shared" si="53"/>
        <v>0</v>
      </c>
      <c r="CI78" s="36"/>
      <c r="CJ78" s="213">
        <f t="shared" si="54"/>
        <v>0</v>
      </c>
      <c r="CK78" s="117"/>
      <c r="CL78" s="9" t="str">
        <f>IF(ISBLANK('ÁREA MEJORA COMPETENCIAL'!S78),"",(IF(ISERROR('ÁREA MEJORA COMPETENCIAL'!S78),"",('ÁREA MEJORA COMPETENCIAL'!Y78)*3.3333333)))</f>
        <v/>
      </c>
      <c r="CM78" s="4" t="str">
        <f>IF(ISBLANK('ÁREA MEJORA COMPETENCIAL'!S78),"",(MROUND(CL78,4)))</f>
        <v/>
      </c>
      <c r="CN78" s="6" t="str">
        <f>IF('ÁREA MEJORA COMPETENCIAL'!Y78&lt;=2,"",CM78)</f>
        <v/>
      </c>
      <c r="CO78" s="214">
        <f t="shared" si="55"/>
        <v>0</v>
      </c>
      <c r="CP78" s="42" t="str">
        <f>IF(ISBLANK('ÁREA MEJORA COMPETENCIAL'!S78),"",IF(CN78="","",CO78-CN78))</f>
        <v/>
      </c>
      <c r="CQ78" s="122" t="str">
        <f>IF(ISBLANK('ÁREA MEJORA COMPETENCIAL'!S78),"",IF(CN78="","VER RESULTADOS",CO78/CN78))</f>
        <v/>
      </c>
      <c r="CR78" s="75"/>
    </row>
    <row r="79" spans="1:96" s="59" customFormat="1" ht="18" customHeight="1" x14ac:dyDescent="0.3">
      <c r="A79" s="273" t="str">
        <f>IF(ISBLANK('ÁREA MEJORA COMPETENCIAL'!A79),"",'ÁREA MEJORA COMPETENCIAL'!A79)</f>
        <v/>
      </c>
      <c r="B79" s="129" t="str">
        <f>IF(ISBLANK('ÁREA MEJORA COMPETENCIAL'!B79),"",'ÁREA MEJORA COMPETENCIAL'!B79)</f>
        <v/>
      </c>
      <c r="C79" s="101" t="str">
        <f>IF(ISBLANK('ÁREA MEJORA COMPETENCIAL'!C79),"",'ÁREA MEJORA COMPETENCIAL'!C79)</f>
        <v/>
      </c>
      <c r="D79" s="14" t="str">
        <f>IF(ISBLANK('ÁREA MEJORA COMPETENCIAL'!D79),"",'ÁREA MEJORA COMPETENCIAL'!D79)</f>
        <v/>
      </c>
      <c r="E79" s="14" t="str">
        <f>IF(ISBLANK('ÁREA MEJORA COMPETENCIAL'!E79),"",'ÁREA MEJORA COMPETENCIAL'!E79)</f>
        <v/>
      </c>
      <c r="F79" s="14" t="str">
        <f>IF(ISBLANK('ÁREA MEJORA COMPETENCIAL'!F79),"",'ÁREA MEJORA COMPETENCIAL'!F79)</f>
        <v/>
      </c>
      <c r="G79" s="41"/>
      <c r="H79" s="170"/>
      <c r="I79" s="170"/>
      <c r="J79" s="170"/>
      <c r="K79" s="170"/>
      <c r="L79" s="170"/>
      <c r="M79" s="170"/>
      <c r="N79" s="36"/>
      <c r="O79" s="36"/>
      <c r="P79" s="36"/>
      <c r="Q79" s="197">
        <f t="shared" si="28"/>
        <v>0</v>
      </c>
      <c r="R79" s="36"/>
      <c r="S79" s="36"/>
      <c r="T79" s="31">
        <f t="shared" si="29"/>
        <v>0</v>
      </c>
      <c r="U79" s="36"/>
      <c r="V79" s="36"/>
      <c r="W79" s="31">
        <f t="shared" si="30"/>
        <v>0</v>
      </c>
      <c r="X79" s="36"/>
      <c r="Y79" s="36"/>
      <c r="Z79" s="31">
        <f t="shared" si="31"/>
        <v>0</v>
      </c>
      <c r="AA79" s="36"/>
      <c r="AB79" s="36"/>
      <c r="AC79" s="31">
        <f t="shared" si="32"/>
        <v>0</v>
      </c>
      <c r="AD79" s="36"/>
      <c r="AE79" s="197">
        <f t="shared" si="33"/>
        <v>0</v>
      </c>
      <c r="AF79" s="36"/>
      <c r="AG79" s="36"/>
      <c r="AH79" s="31">
        <f t="shared" si="34"/>
        <v>0</v>
      </c>
      <c r="AI79" s="36"/>
      <c r="AJ79" s="36"/>
      <c r="AK79" s="31">
        <f t="shared" si="35"/>
        <v>0</v>
      </c>
      <c r="AL79" s="36"/>
      <c r="AM79" s="36"/>
      <c r="AN79" s="31">
        <f t="shared" si="36"/>
        <v>0</v>
      </c>
      <c r="AO79" s="36"/>
      <c r="AP79" s="36"/>
      <c r="AQ79" s="31">
        <f t="shared" si="37"/>
        <v>0</v>
      </c>
      <c r="AR79" s="36"/>
      <c r="AS79" s="197">
        <f t="shared" si="38"/>
        <v>0</v>
      </c>
      <c r="AT79" s="225"/>
      <c r="AU79" s="225"/>
      <c r="AV79" s="31">
        <f t="shared" si="39"/>
        <v>0</v>
      </c>
      <c r="AW79" s="225"/>
      <c r="AX79" s="36"/>
      <c r="AY79" s="31">
        <f t="shared" si="40"/>
        <v>0</v>
      </c>
      <c r="AZ79" s="36"/>
      <c r="BA79" s="36"/>
      <c r="BB79" s="31">
        <f t="shared" si="41"/>
        <v>0</v>
      </c>
      <c r="BC79" s="36"/>
      <c r="BD79" s="36"/>
      <c r="BE79" s="31">
        <f t="shared" si="42"/>
        <v>0</v>
      </c>
      <c r="BF79" s="31" t="str">
        <f t="shared" si="43"/>
        <v/>
      </c>
      <c r="BG79" s="36"/>
      <c r="BH79" s="197">
        <f t="shared" si="44"/>
        <v>0</v>
      </c>
      <c r="BI79" s="113"/>
      <c r="BJ79" s="113"/>
      <c r="BK79" s="31">
        <f t="shared" si="45"/>
        <v>0</v>
      </c>
      <c r="BL79" s="113"/>
      <c r="BM79" s="113"/>
      <c r="BN79" s="31">
        <f t="shared" si="46"/>
        <v>0</v>
      </c>
      <c r="BO79" s="113"/>
      <c r="BP79" s="197">
        <f t="shared" si="47"/>
        <v>0</v>
      </c>
      <c r="BQ79" s="225"/>
      <c r="BR79" s="36"/>
      <c r="BS79" s="31">
        <f t="shared" si="48"/>
        <v>0</v>
      </c>
      <c r="BT79" s="36"/>
      <c r="BU79" s="36"/>
      <c r="BV79" s="31">
        <f t="shared" si="49"/>
        <v>0</v>
      </c>
      <c r="BW79" s="36"/>
      <c r="BX79" s="36"/>
      <c r="BY79" s="31">
        <f t="shared" si="50"/>
        <v>0</v>
      </c>
      <c r="BZ79" s="36"/>
      <c r="CA79" s="36"/>
      <c r="CB79" s="31">
        <f t="shared" si="51"/>
        <v>0</v>
      </c>
      <c r="CC79" s="36"/>
      <c r="CD79" s="36"/>
      <c r="CE79" s="31">
        <f t="shared" si="52"/>
        <v>0</v>
      </c>
      <c r="CF79" s="36"/>
      <c r="CG79" s="36"/>
      <c r="CH79" s="31">
        <f t="shared" si="53"/>
        <v>0</v>
      </c>
      <c r="CI79" s="36"/>
      <c r="CJ79" s="213">
        <f t="shared" si="54"/>
        <v>0</v>
      </c>
      <c r="CK79" s="117"/>
      <c r="CL79" s="9" t="str">
        <f>IF(ISBLANK('ÁREA MEJORA COMPETENCIAL'!S79),"",(IF(ISERROR('ÁREA MEJORA COMPETENCIAL'!S79),"",('ÁREA MEJORA COMPETENCIAL'!Y79)*3.3333333)))</f>
        <v/>
      </c>
      <c r="CM79" s="4" t="str">
        <f>IF(ISBLANK('ÁREA MEJORA COMPETENCIAL'!S79),"",(MROUND(CL79,4)))</f>
        <v/>
      </c>
      <c r="CN79" s="6" t="str">
        <f>IF('ÁREA MEJORA COMPETENCIAL'!Y79&lt;=2,"",CM79)</f>
        <v/>
      </c>
      <c r="CO79" s="214">
        <f t="shared" si="55"/>
        <v>0</v>
      </c>
      <c r="CP79" s="42" t="str">
        <f>IF(ISBLANK('ÁREA MEJORA COMPETENCIAL'!S79),"",IF(CN79="","",CO79-CN79))</f>
        <v/>
      </c>
      <c r="CQ79" s="122" t="str">
        <f>IF(ISBLANK('ÁREA MEJORA COMPETENCIAL'!S79),"",IF(CN79="","VER RESULTADOS",CO79/CN79))</f>
        <v/>
      </c>
      <c r="CR79" s="75"/>
    </row>
    <row r="80" spans="1:96" s="59" customFormat="1" ht="18" customHeight="1" x14ac:dyDescent="0.3">
      <c r="A80" s="273" t="str">
        <f>IF(ISBLANK('ÁREA MEJORA COMPETENCIAL'!A80),"",'ÁREA MEJORA COMPETENCIAL'!A80)</f>
        <v/>
      </c>
      <c r="B80" s="129" t="str">
        <f>IF(ISBLANK('ÁREA MEJORA COMPETENCIAL'!B80),"",'ÁREA MEJORA COMPETENCIAL'!B80)</f>
        <v/>
      </c>
      <c r="C80" s="101" t="str">
        <f>IF(ISBLANK('ÁREA MEJORA COMPETENCIAL'!C80),"",'ÁREA MEJORA COMPETENCIAL'!C80)</f>
        <v/>
      </c>
      <c r="D80" s="14" t="str">
        <f>IF(ISBLANK('ÁREA MEJORA COMPETENCIAL'!D80),"",'ÁREA MEJORA COMPETENCIAL'!D80)</f>
        <v/>
      </c>
      <c r="E80" s="14" t="str">
        <f>IF(ISBLANK('ÁREA MEJORA COMPETENCIAL'!E80),"",'ÁREA MEJORA COMPETENCIAL'!E80)</f>
        <v/>
      </c>
      <c r="F80" s="14" t="str">
        <f>IF(ISBLANK('ÁREA MEJORA COMPETENCIAL'!F80),"",'ÁREA MEJORA COMPETENCIAL'!F80)</f>
        <v/>
      </c>
      <c r="G80" s="41"/>
      <c r="H80" s="170"/>
      <c r="I80" s="170"/>
      <c r="J80" s="170"/>
      <c r="K80" s="170"/>
      <c r="L80" s="170"/>
      <c r="M80" s="170"/>
      <c r="N80" s="36"/>
      <c r="O80" s="36"/>
      <c r="P80" s="36"/>
      <c r="Q80" s="197">
        <f t="shared" si="28"/>
        <v>0</v>
      </c>
      <c r="R80" s="36"/>
      <c r="S80" s="36"/>
      <c r="T80" s="31">
        <f t="shared" si="29"/>
        <v>0</v>
      </c>
      <c r="U80" s="36"/>
      <c r="V80" s="36"/>
      <c r="W80" s="31">
        <f t="shared" si="30"/>
        <v>0</v>
      </c>
      <c r="X80" s="36"/>
      <c r="Y80" s="36"/>
      <c r="Z80" s="31">
        <f t="shared" si="31"/>
        <v>0</v>
      </c>
      <c r="AA80" s="36"/>
      <c r="AB80" s="36"/>
      <c r="AC80" s="31">
        <f t="shared" si="32"/>
        <v>0</v>
      </c>
      <c r="AD80" s="36"/>
      <c r="AE80" s="197">
        <f t="shared" si="33"/>
        <v>0</v>
      </c>
      <c r="AF80" s="36"/>
      <c r="AG80" s="36"/>
      <c r="AH80" s="31">
        <f t="shared" si="34"/>
        <v>0</v>
      </c>
      <c r="AI80" s="36"/>
      <c r="AJ80" s="36"/>
      <c r="AK80" s="31">
        <f t="shared" si="35"/>
        <v>0</v>
      </c>
      <c r="AL80" s="36"/>
      <c r="AM80" s="36"/>
      <c r="AN80" s="31">
        <f t="shared" si="36"/>
        <v>0</v>
      </c>
      <c r="AO80" s="36"/>
      <c r="AP80" s="36"/>
      <c r="AQ80" s="31">
        <f t="shared" si="37"/>
        <v>0</v>
      </c>
      <c r="AR80" s="36"/>
      <c r="AS80" s="197">
        <f t="shared" si="38"/>
        <v>0</v>
      </c>
      <c r="AT80" s="225"/>
      <c r="AU80" s="225"/>
      <c r="AV80" s="31">
        <f t="shared" si="39"/>
        <v>0</v>
      </c>
      <c r="AW80" s="225"/>
      <c r="AX80" s="36"/>
      <c r="AY80" s="31">
        <f t="shared" si="40"/>
        <v>0</v>
      </c>
      <c r="AZ80" s="36"/>
      <c r="BA80" s="36"/>
      <c r="BB80" s="31">
        <f t="shared" si="41"/>
        <v>0</v>
      </c>
      <c r="BC80" s="36"/>
      <c r="BD80" s="36"/>
      <c r="BE80" s="31">
        <f t="shared" si="42"/>
        <v>0</v>
      </c>
      <c r="BF80" s="31" t="str">
        <f t="shared" si="43"/>
        <v/>
      </c>
      <c r="BG80" s="36"/>
      <c r="BH80" s="197">
        <f t="shared" si="44"/>
        <v>0</v>
      </c>
      <c r="BI80" s="113"/>
      <c r="BJ80" s="113"/>
      <c r="BK80" s="31">
        <f t="shared" si="45"/>
        <v>0</v>
      </c>
      <c r="BL80" s="113"/>
      <c r="BM80" s="113"/>
      <c r="BN80" s="31">
        <f t="shared" si="46"/>
        <v>0</v>
      </c>
      <c r="BO80" s="113"/>
      <c r="BP80" s="197">
        <f t="shared" si="47"/>
        <v>0</v>
      </c>
      <c r="BQ80" s="225"/>
      <c r="BR80" s="36"/>
      <c r="BS80" s="31">
        <f t="shared" si="48"/>
        <v>0</v>
      </c>
      <c r="BT80" s="36"/>
      <c r="BU80" s="36"/>
      <c r="BV80" s="31">
        <f t="shared" si="49"/>
        <v>0</v>
      </c>
      <c r="BW80" s="36"/>
      <c r="BX80" s="36"/>
      <c r="BY80" s="31">
        <f t="shared" si="50"/>
        <v>0</v>
      </c>
      <c r="BZ80" s="36"/>
      <c r="CA80" s="36"/>
      <c r="CB80" s="31">
        <f t="shared" si="51"/>
        <v>0</v>
      </c>
      <c r="CC80" s="36"/>
      <c r="CD80" s="36"/>
      <c r="CE80" s="31">
        <f t="shared" si="52"/>
        <v>0</v>
      </c>
      <c r="CF80" s="36"/>
      <c r="CG80" s="36"/>
      <c r="CH80" s="31">
        <f t="shared" si="53"/>
        <v>0</v>
      </c>
      <c r="CI80" s="36"/>
      <c r="CJ80" s="213">
        <f t="shared" si="54"/>
        <v>0</v>
      </c>
      <c r="CK80" s="117"/>
      <c r="CL80" s="9" t="str">
        <f>IF(ISBLANK('ÁREA MEJORA COMPETENCIAL'!S80),"",(IF(ISERROR('ÁREA MEJORA COMPETENCIAL'!S80),"",('ÁREA MEJORA COMPETENCIAL'!Y80)*3.3333333)))</f>
        <v/>
      </c>
      <c r="CM80" s="4" t="str">
        <f>IF(ISBLANK('ÁREA MEJORA COMPETENCIAL'!S80),"",(MROUND(CL80,4)))</f>
        <v/>
      </c>
      <c r="CN80" s="6" t="str">
        <f>IF('ÁREA MEJORA COMPETENCIAL'!Y80&lt;=2,"",CM80)</f>
        <v/>
      </c>
      <c r="CO80" s="214">
        <f t="shared" si="55"/>
        <v>0</v>
      </c>
      <c r="CP80" s="42" t="str">
        <f>IF(ISBLANK('ÁREA MEJORA COMPETENCIAL'!S80),"",IF(CN80="","",CO80-CN80))</f>
        <v/>
      </c>
      <c r="CQ80" s="122" t="str">
        <f>IF(ISBLANK('ÁREA MEJORA COMPETENCIAL'!S80),"",IF(CN80="","VER RESULTADOS",CO80/CN80))</f>
        <v/>
      </c>
      <c r="CR80" s="75"/>
    </row>
    <row r="81" spans="1:96" s="59" customFormat="1" ht="18" customHeight="1" x14ac:dyDescent="0.3">
      <c r="A81" s="273" t="str">
        <f>IF(ISBLANK('ÁREA MEJORA COMPETENCIAL'!A81),"",'ÁREA MEJORA COMPETENCIAL'!A81)</f>
        <v/>
      </c>
      <c r="B81" s="129" t="str">
        <f>IF(ISBLANK('ÁREA MEJORA COMPETENCIAL'!B81),"",'ÁREA MEJORA COMPETENCIAL'!B81)</f>
        <v/>
      </c>
      <c r="C81" s="101" t="str">
        <f>IF(ISBLANK('ÁREA MEJORA COMPETENCIAL'!C81),"",'ÁREA MEJORA COMPETENCIAL'!C81)</f>
        <v/>
      </c>
      <c r="D81" s="14" t="str">
        <f>IF(ISBLANK('ÁREA MEJORA COMPETENCIAL'!D81),"",'ÁREA MEJORA COMPETENCIAL'!D81)</f>
        <v/>
      </c>
      <c r="E81" s="14" t="str">
        <f>IF(ISBLANK('ÁREA MEJORA COMPETENCIAL'!E81),"",'ÁREA MEJORA COMPETENCIAL'!E81)</f>
        <v/>
      </c>
      <c r="F81" s="14" t="str">
        <f>IF(ISBLANK('ÁREA MEJORA COMPETENCIAL'!F81),"",'ÁREA MEJORA COMPETENCIAL'!F81)</f>
        <v/>
      </c>
      <c r="G81" s="41"/>
      <c r="H81" s="170"/>
      <c r="I81" s="170"/>
      <c r="J81" s="170"/>
      <c r="K81" s="170"/>
      <c r="L81" s="170"/>
      <c r="M81" s="170"/>
      <c r="N81" s="36"/>
      <c r="O81" s="36"/>
      <c r="P81" s="36"/>
      <c r="Q81" s="197">
        <f t="shared" si="28"/>
        <v>0</v>
      </c>
      <c r="R81" s="36"/>
      <c r="S81" s="36"/>
      <c r="T81" s="31">
        <f t="shared" si="29"/>
        <v>0</v>
      </c>
      <c r="U81" s="36"/>
      <c r="V81" s="36"/>
      <c r="W81" s="31">
        <f t="shared" si="30"/>
        <v>0</v>
      </c>
      <c r="X81" s="36"/>
      <c r="Y81" s="36"/>
      <c r="Z81" s="31">
        <f t="shared" si="31"/>
        <v>0</v>
      </c>
      <c r="AA81" s="36"/>
      <c r="AB81" s="36"/>
      <c r="AC81" s="31">
        <f t="shared" si="32"/>
        <v>0</v>
      </c>
      <c r="AD81" s="36"/>
      <c r="AE81" s="197">
        <f t="shared" si="33"/>
        <v>0</v>
      </c>
      <c r="AF81" s="36"/>
      <c r="AG81" s="36"/>
      <c r="AH81" s="31">
        <f t="shared" si="34"/>
        <v>0</v>
      </c>
      <c r="AI81" s="36"/>
      <c r="AJ81" s="36"/>
      <c r="AK81" s="31">
        <f t="shared" si="35"/>
        <v>0</v>
      </c>
      <c r="AL81" s="36"/>
      <c r="AM81" s="36"/>
      <c r="AN81" s="31">
        <f t="shared" si="36"/>
        <v>0</v>
      </c>
      <c r="AO81" s="36"/>
      <c r="AP81" s="36"/>
      <c r="AQ81" s="31">
        <f t="shared" si="37"/>
        <v>0</v>
      </c>
      <c r="AR81" s="36"/>
      <c r="AS81" s="197">
        <f t="shared" si="38"/>
        <v>0</v>
      </c>
      <c r="AT81" s="225"/>
      <c r="AU81" s="225"/>
      <c r="AV81" s="31">
        <f t="shared" si="39"/>
        <v>0</v>
      </c>
      <c r="AW81" s="225"/>
      <c r="AX81" s="36"/>
      <c r="AY81" s="31">
        <f t="shared" si="40"/>
        <v>0</v>
      </c>
      <c r="AZ81" s="36"/>
      <c r="BA81" s="36"/>
      <c r="BB81" s="31">
        <f t="shared" si="41"/>
        <v>0</v>
      </c>
      <c r="BC81" s="36"/>
      <c r="BD81" s="36"/>
      <c r="BE81" s="31">
        <f t="shared" si="42"/>
        <v>0</v>
      </c>
      <c r="BF81" s="31" t="str">
        <f t="shared" si="43"/>
        <v/>
      </c>
      <c r="BG81" s="36"/>
      <c r="BH81" s="197">
        <f t="shared" si="44"/>
        <v>0</v>
      </c>
      <c r="BI81" s="113"/>
      <c r="BJ81" s="113"/>
      <c r="BK81" s="31">
        <f t="shared" si="45"/>
        <v>0</v>
      </c>
      <c r="BL81" s="113"/>
      <c r="BM81" s="113"/>
      <c r="BN81" s="31">
        <f t="shared" si="46"/>
        <v>0</v>
      </c>
      <c r="BO81" s="113"/>
      <c r="BP81" s="197">
        <f t="shared" si="47"/>
        <v>0</v>
      </c>
      <c r="BQ81" s="225"/>
      <c r="BR81" s="36"/>
      <c r="BS81" s="31">
        <f t="shared" si="48"/>
        <v>0</v>
      </c>
      <c r="BT81" s="36"/>
      <c r="BU81" s="36"/>
      <c r="BV81" s="31">
        <f t="shared" si="49"/>
        <v>0</v>
      </c>
      <c r="BW81" s="36"/>
      <c r="BX81" s="36"/>
      <c r="BY81" s="31">
        <f t="shared" si="50"/>
        <v>0</v>
      </c>
      <c r="BZ81" s="36"/>
      <c r="CA81" s="36"/>
      <c r="CB81" s="31">
        <f t="shared" si="51"/>
        <v>0</v>
      </c>
      <c r="CC81" s="36"/>
      <c r="CD81" s="36"/>
      <c r="CE81" s="31">
        <f t="shared" si="52"/>
        <v>0</v>
      </c>
      <c r="CF81" s="36"/>
      <c r="CG81" s="36"/>
      <c r="CH81" s="31">
        <f t="shared" si="53"/>
        <v>0</v>
      </c>
      <c r="CI81" s="36"/>
      <c r="CJ81" s="213">
        <f t="shared" si="54"/>
        <v>0</v>
      </c>
      <c r="CK81" s="117"/>
      <c r="CL81" s="9" t="str">
        <f>IF(ISBLANK('ÁREA MEJORA COMPETENCIAL'!S81),"",(IF(ISERROR('ÁREA MEJORA COMPETENCIAL'!S81),"",('ÁREA MEJORA COMPETENCIAL'!Y81)*3.3333333)))</f>
        <v/>
      </c>
      <c r="CM81" s="4" t="str">
        <f>IF(ISBLANK('ÁREA MEJORA COMPETENCIAL'!S81),"",(MROUND(CL81,4)))</f>
        <v/>
      </c>
      <c r="CN81" s="6" t="str">
        <f>IF('ÁREA MEJORA COMPETENCIAL'!Y81&lt;=2,"",CM81)</f>
        <v/>
      </c>
      <c r="CO81" s="214">
        <f t="shared" si="55"/>
        <v>0</v>
      </c>
      <c r="CP81" s="42" t="str">
        <f>IF(ISBLANK('ÁREA MEJORA COMPETENCIAL'!S81),"",IF(CN81="","",CO81-CN81))</f>
        <v/>
      </c>
      <c r="CQ81" s="122" t="str">
        <f>IF(ISBLANK('ÁREA MEJORA COMPETENCIAL'!S81),"",IF(CN81="","VER RESULTADOS",CO81/CN81))</f>
        <v/>
      </c>
      <c r="CR81" s="75"/>
    </row>
    <row r="82" spans="1:96" s="59" customFormat="1" ht="18" customHeight="1" x14ac:dyDescent="0.3">
      <c r="A82" s="273" t="str">
        <f>IF(ISBLANK('ÁREA MEJORA COMPETENCIAL'!A82),"",'ÁREA MEJORA COMPETENCIAL'!A82)</f>
        <v/>
      </c>
      <c r="B82" s="129" t="str">
        <f>IF(ISBLANK('ÁREA MEJORA COMPETENCIAL'!B82),"",'ÁREA MEJORA COMPETENCIAL'!B82)</f>
        <v/>
      </c>
      <c r="C82" s="101" t="str">
        <f>IF(ISBLANK('ÁREA MEJORA COMPETENCIAL'!C82),"",'ÁREA MEJORA COMPETENCIAL'!C82)</f>
        <v/>
      </c>
      <c r="D82" s="14" t="str">
        <f>IF(ISBLANK('ÁREA MEJORA COMPETENCIAL'!D82),"",'ÁREA MEJORA COMPETENCIAL'!D82)</f>
        <v/>
      </c>
      <c r="E82" s="14" t="str">
        <f>IF(ISBLANK('ÁREA MEJORA COMPETENCIAL'!E82),"",'ÁREA MEJORA COMPETENCIAL'!E82)</f>
        <v/>
      </c>
      <c r="F82" s="14" t="str">
        <f>IF(ISBLANK('ÁREA MEJORA COMPETENCIAL'!F82),"",'ÁREA MEJORA COMPETENCIAL'!F82)</f>
        <v/>
      </c>
      <c r="G82" s="41"/>
      <c r="H82" s="170"/>
      <c r="I82" s="170"/>
      <c r="J82" s="170"/>
      <c r="K82" s="170"/>
      <c r="L82" s="170"/>
      <c r="M82" s="170"/>
      <c r="N82" s="36"/>
      <c r="O82" s="36"/>
      <c r="P82" s="36"/>
      <c r="Q82" s="197">
        <f t="shared" si="28"/>
        <v>0</v>
      </c>
      <c r="R82" s="36"/>
      <c r="S82" s="36"/>
      <c r="T82" s="31">
        <f t="shared" si="29"/>
        <v>0</v>
      </c>
      <c r="U82" s="36"/>
      <c r="V82" s="36"/>
      <c r="W82" s="31">
        <f t="shared" si="30"/>
        <v>0</v>
      </c>
      <c r="X82" s="36"/>
      <c r="Y82" s="36"/>
      <c r="Z82" s="31">
        <f t="shared" si="31"/>
        <v>0</v>
      </c>
      <c r="AA82" s="36"/>
      <c r="AB82" s="36"/>
      <c r="AC82" s="31">
        <f t="shared" si="32"/>
        <v>0</v>
      </c>
      <c r="AD82" s="36"/>
      <c r="AE82" s="197">
        <f t="shared" si="33"/>
        <v>0</v>
      </c>
      <c r="AF82" s="36"/>
      <c r="AG82" s="36"/>
      <c r="AH82" s="31">
        <f t="shared" si="34"/>
        <v>0</v>
      </c>
      <c r="AI82" s="36"/>
      <c r="AJ82" s="36"/>
      <c r="AK82" s="31">
        <f t="shared" si="35"/>
        <v>0</v>
      </c>
      <c r="AL82" s="36"/>
      <c r="AM82" s="36"/>
      <c r="AN82" s="31">
        <f t="shared" si="36"/>
        <v>0</v>
      </c>
      <c r="AO82" s="36"/>
      <c r="AP82" s="36"/>
      <c r="AQ82" s="31">
        <f t="shared" si="37"/>
        <v>0</v>
      </c>
      <c r="AR82" s="36"/>
      <c r="AS82" s="197">
        <f t="shared" si="38"/>
        <v>0</v>
      </c>
      <c r="AT82" s="225"/>
      <c r="AU82" s="225"/>
      <c r="AV82" s="31">
        <f t="shared" si="39"/>
        <v>0</v>
      </c>
      <c r="AW82" s="225"/>
      <c r="AX82" s="36"/>
      <c r="AY82" s="31">
        <f t="shared" si="40"/>
        <v>0</v>
      </c>
      <c r="AZ82" s="36"/>
      <c r="BA82" s="36"/>
      <c r="BB82" s="31">
        <f t="shared" si="41"/>
        <v>0</v>
      </c>
      <c r="BC82" s="36"/>
      <c r="BD82" s="36"/>
      <c r="BE82" s="31">
        <f t="shared" si="42"/>
        <v>0</v>
      </c>
      <c r="BF82" s="31" t="str">
        <f t="shared" si="43"/>
        <v/>
      </c>
      <c r="BG82" s="36"/>
      <c r="BH82" s="197">
        <f t="shared" si="44"/>
        <v>0</v>
      </c>
      <c r="BI82" s="113"/>
      <c r="BJ82" s="113"/>
      <c r="BK82" s="31">
        <f t="shared" si="45"/>
        <v>0</v>
      </c>
      <c r="BL82" s="113"/>
      <c r="BM82" s="113"/>
      <c r="BN82" s="31">
        <f t="shared" si="46"/>
        <v>0</v>
      </c>
      <c r="BO82" s="113"/>
      <c r="BP82" s="197">
        <f t="shared" si="47"/>
        <v>0</v>
      </c>
      <c r="BQ82" s="225"/>
      <c r="BR82" s="36"/>
      <c r="BS82" s="31">
        <f t="shared" si="48"/>
        <v>0</v>
      </c>
      <c r="BT82" s="36"/>
      <c r="BU82" s="36"/>
      <c r="BV82" s="31">
        <f t="shared" si="49"/>
        <v>0</v>
      </c>
      <c r="BW82" s="36"/>
      <c r="BX82" s="36"/>
      <c r="BY82" s="31">
        <f t="shared" si="50"/>
        <v>0</v>
      </c>
      <c r="BZ82" s="36"/>
      <c r="CA82" s="36"/>
      <c r="CB82" s="31">
        <f t="shared" si="51"/>
        <v>0</v>
      </c>
      <c r="CC82" s="36"/>
      <c r="CD82" s="36"/>
      <c r="CE82" s="31">
        <f t="shared" si="52"/>
        <v>0</v>
      </c>
      <c r="CF82" s="36"/>
      <c r="CG82" s="36"/>
      <c r="CH82" s="31">
        <f t="shared" si="53"/>
        <v>0</v>
      </c>
      <c r="CI82" s="36"/>
      <c r="CJ82" s="213">
        <f t="shared" si="54"/>
        <v>0</v>
      </c>
      <c r="CK82" s="117"/>
      <c r="CL82" s="9" t="str">
        <f>IF(ISBLANK('ÁREA MEJORA COMPETENCIAL'!S82),"",(IF(ISERROR('ÁREA MEJORA COMPETENCIAL'!S82),"",('ÁREA MEJORA COMPETENCIAL'!Y82)*3.3333333)))</f>
        <v/>
      </c>
      <c r="CM82" s="4" t="str">
        <f>IF(ISBLANK('ÁREA MEJORA COMPETENCIAL'!S82),"",(MROUND(CL82,4)))</f>
        <v/>
      </c>
      <c r="CN82" s="6" t="str">
        <f>IF('ÁREA MEJORA COMPETENCIAL'!Y82&lt;=2,"",CM82)</f>
        <v/>
      </c>
      <c r="CO82" s="214">
        <f t="shared" si="55"/>
        <v>0</v>
      </c>
      <c r="CP82" s="42" t="str">
        <f>IF(ISBLANK('ÁREA MEJORA COMPETENCIAL'!S82),"",IF(CN82="","",CO82-CN82))</f>
        <v/>
      </c>
      <c r="CQ82" s="122" t="str">
        <f>IF(ISBLANK('ÁREA MEJORA COMPETENCIAL'!S82),"",IF(CN82="","VER RESULTADOS",CO82/CN82))</f>
        <v/>
      </c>
      <c r="CR82" s="75"/>
    </row>
    <row r="83" spans="1:96" s="59" customFormat="1" ht="18" customHeight="1" x14ac:dyDescent="0.3">
      <c r="A83" s="273" t="str">
        <f>IF(ISBLANK('ÁREA MEJORA COMPETENCIAL'!A83),"",'ÁREA MEJORA COMPETENCIAL'!A83)</f>
        <v/>
      </c>
      <c r="B83" s="129" t="str">
        <f>IF(ISBLANK('ÁREA MEJORA COMPETENCIAL'!B83),"",'ÁREA MEJORA COMPETENCIAL'!B83)</f>
        <v/>
      </c>
      <c r="C83" s="101" t="str">
        <f>IF(ISBLANK('ÁREA MEJORA COMPETENCIAL'!C83),"",'ÁREA MEJORA COMPETENCIAL'!C83)</f>
        <v/>
      </c>
      <c r="D83" s="14" t="str">
        <f>IF(ISBLANK('ÁREA MEJORA COMPETENCIAL'!D83),"",'ÁREA MEJORA COMPETENCIAL'!D83)</f>
        <v/>
      </c>
      <c r="E83" s="14" t="str">
        <f>IF(ISBLANK('ÁREA MEJORA COMPETENCIAL'!E83),"",'ÁREA MEJORA COMPETENCIAL'!E83)</f>
        <v/>
      </c>
      <c r="F83" s="14" t="str">
        <f>IF(ISBLANK('ÁREA MEJORA COMPETENCIAL'!F83),"",'ÁREA MEJORA COMPETENCIAL'!F83)</f>
        <v/>
      </c>
      <c r="G83" s="41"/>
      <c r="H83" s="170"/>
      <c r="I83" s="170"/>
      <c r="J83" s="170"/>
      <c r="K83" s="170"/>
      <c r="L83" s="170"/>
      <c r="M83" s="170"/>
      <c r="N83" s="36"/>
      <c r="O83" s="36"/>
      <c r="P83" s="36"/>
      <c r="Q83" s="197">
        <f t="shared" si="28"/>
        <v>0</v>
      </c>
      <c r="R83" s="36"/>
      <c r="S83" s="36"/>
      <c r="T83" s="31">
        <f t="shared" si="29"/>
        <v>0</v>
      </c>
      <c r="U83" s="36"/>
      <c r="V83" s="36"/>
      <c r="W83" s="31">
        <f t="shared" si="30"/>
        <v>0</v>
      </c>
      <c r="X83" s="36"/>
      <c r="Y83" s="36"/>
      <c r="Z83" s="31">
        <f t="shared" si="31"/>
        <v>0</v>
      </c>
      <c r="AA83" s="36"/>
      <c r="AB83" s="36"/>
      <c r="AC83" s="31">
        <f t="shared" si="32"/>
        <v>0</v>
      </c>
      <c r="AD83" s="36"/>
      <c r="AE83" s="197">
        <f t="shared" si="33"/>
        <v>0</v>
      </c>
      <c r="AF83" s="36"/>
      <c r="AG83" s="36"/>
      <c r="AH83" s="31">
        <f t="shared" si="34"/>
        <v>0</v>
      </c>
      <c r="AI83" s="36"/>
      <c r="AJ83" s="36"/>
      <c r="AK83" s="31">
        <f t="shared" si="35"/>
        <v>0</v>
      </c>
      <c r="AL83" s="36"/>
      <c r="AM83" s="36"/>
      <c r="AN83" s="31">
        <f t="shared" si="36"/>
        <v>0</v>
      </c>
      <c r="AO83" s="36"/>
      <c r="AP83" s="36"/>
      <c r="AQ83" s="31">
        <f t="shared" si="37"/>
        <v>0</v>
      </c>
      <c r="AR83" s="36"/>
      <c r="AS83" s="197">
        <f t="shared" si="38"/>
        <v>0</v>
      </c>
      <c r="AT83" s="225"/>
      <c r="AU83" s="225"/>
      <c r="AV83" s="31">
        <f t="shared" si="39"/>
        <v>0</v>
      </c>
      <c r="AW83" s="225"/>
      <c r="AX83" s="36"/>
      <c r="AY83" s="31">
        <f t="shared" si="40"/>
        <v>0</v>
      </c>
      <c r="AZ83" s="36"/>
      <c r="BA83" s="36"/>
      <c r="BB83" s="31">
        <f t="shared" si="41"/>
        <v>0</v>
      </c>
      <c r="BC83" s="36"/>
      <c r="BD83" s="36"/>
      <c r="BE83" s="31">
        <f t="shared" si="42"/>
        <v>0</v>
      </c>
      <c r="BF83" s="31" t="str">
        <f t="shared" si="43"/>
        <v/>
      </c>
      <c r="BG83" s="36"/>
      <c r="BH83" s="197">
        <f t="shared" si="44"/>
        <v>0</v>
      </c>
      <c r="BI83" s="113"/>
      <c r="BJ83" s="113"/>
      <c r="BK83" s="31">
        <f t="shared" si="45"/>
        <v>0</v>
      </c>
      <c r="BL83" s="113"/>
      <c r="BM83" s="113"/>
      <c r="BN83" s="31">
        <f t="shared" si="46"/>
        <v>0</v>
      </c>
      <c r="BO83" s="113"/>
      <c r="BP83" s="197">
        <f t="shared" si="47"/>
        <v>0</v>
      </c>
      <c r="BQ83" s="225"/>
      <c r="BR83" s="36"/>
      <c r="BS83" s="31">
        <f t="shared" si="48"/>
        <v>0</v>
      </c>
      <c r="BT83" s="36"/>
      <c r="BU83" s="36"/>
      <c r="BV83" s="31">
        <f t="shared" si="49"/>
        <v>0</v>
      </c>
      <c r="BW83" s="36"/>
      <c r="BX83" s="36"/>
      <c r="BY83" s="31">
        <f t="shared" si="50"/>
        <v>0</v>
      </c>
      <c r="BZ83" s="36"/>
      <c r="CA83" s="36"/>
      <c r="CB83" s="31">
        <f t="shared" si="51"/>
        <v>0</v>
      </c>
      <c r="CC83" s="36"/>
      <c r="CD83" s="36"/>
      <c r="CE83" s="31">
        <f t="shared" si="52"/>
        <v>0</v>
      </c>
      <c r="CF83" s="36"/>
      <c r="CG83" s="36"/>
      <c r="CH83" s="31">
        <f t="shared" si="53"/>
        <v>0</v>
      </c>
      <c r="CI83" s="36"/>
      <c r="CJ83" s="213">
        <f t="shared" si="54"/>
        <v>0</v>
      </c>
      <c r="CK83" s="117"/>
      <c r="CL83" s="9" t="str">
        <f>IF(ISBLANK('ÁREA MEJORA COMPETENCIAL'!S83),"",(IF(ISERROR('ÁREA MEJORA COMPETENCIAL'!S83),"",('ÁREA MEJORA COMPETENCIAL'!Y83)*3.3333333)))</f>
        <v/>
      </c>
      <c r="CM83" s="4" t="str">
        <f>IF(ISBLANK('ÁREA MEJORA COMPETENCIAL'!S83),"",(MROUND(CL83,4)))</f>
        <v/>
      </c>
      <c r="CN83" s="6" t="str">
        <f>IF('ÁREA MEJORA COMPETENCIAL'!Y83&lt;=2,"",CM83)</f>
        <v/>
      </c>
      <c r="CO83" s="214">
        <f t="shared" si="55"/>
        <v>0</v>
      </c>
      <c r="CP83" s="42" t="str">
        <f>IF(ISBLANK('ÁREA MEJORA COMPETENCIAL'!S83),"",IF(CN83="","",CO83-CN83))</f>
        <v/>
      </c>
      <c r="CQ83" s="122" t="str">
        <f>IF(ISBLANK('ÁREA MEJORA COMPETENCIAL'!S83),"",IF(CN83="","VER RESULTADOS",CO83/CN83))</f>
        <v/>
      </c>
      <c r="CR83" s="75"/>
    </row>
    <row r="84" spans="1:96" s="59" customFormat="1" ht="18" customHeight="1" x14ac:dyDescent="0.3">
      <c r="A84" s="273" t="str">
        <f>IF(ISBLANK('ÁREA MEJORA COMPETENCIAL'!A84),"",'ÁREA MEJORA COMPETENCIAL'!A84)</f>
        <v/>
      </c>
      <c r="B84" s="129" t="str">
        <f>IF(ISBLANK('ÁREA MEJORA COMPETENCIAL'!B84),"",'ÁREA MEJORA COMPETENCIAL'!B84)</f>
        <v/>
      </c>
      <c r="C84" s="101" t="str">
        <f>IF(ISBLANK('ÁREA MEJORA COMPETENCIAL'!C84),"",'ÁREA MEJORA COMPETENCIAL'!C84)</f>
        <v/>
      </c>
      <c r="D84" s="14" t="str">
        <f>IF(ISBLANK('ÁREA MEJORA COMPETENCIAL'!D84),"",'ÁREA MEJORA COMPETENCIAL'!D84)</f>
        <v/>
      </c>
      <c r="E84" s="14" t="str">
        <f>IF(ISBLANK('ÁREA MEJORA COMPETENCIAL'!E84),"",'ÁREA MEJORA COMPETENCIAL'!E84)</f>
        <v/>
      </c>
      <c r="F84" s="14" t="str">
        <f>IF(ISBLANK('ÁREA MEJORA COMPETENCIAL'!F84),"",'ÁREA MEJORA COMPETENCIAL'!F84)</f>
        <v/>
      </c>
      <c r="G84" s="41"/>
      <c r="H84" s="170"/>
      <c r="I84" s="170"/>
      <c r="J84" s="170"/>
      <c r="K84" s="170"/>
      <c r="L84" s="170"/>
      <c r="M84" s="170"/>
      <c r="N84" s="36"/>
      <c r="O84" s="36"/>
      <c r="P84" s="36"/>
      <c r="Q84" s="197">
        <f t="shared" si="28"/>
        <v>0</v>
      </c>
      <c r="R84" s="36"/>
      <c r="S84" s="36"/>
      <c r="T84" s="31">
        <f t="shared" si="29"/>
        <v>0</v>
      </c>
      <c r="U84" s="36"/>
      <c r="V84" s="36"/>
      <c r="W84" s="31">
        <f t="shared" si="30"/>
        <v>0</v>
      </c>
      <c r="X84" s="36"/>
      <c r="Y84" s="36"/>
      <c r="Z84" s="31">
        <f t="shared" si="31"/>
        <v>0</v>
      </c>
      <c r="AA84" s="36"/>
      <c r="AB84" s="36"/>
      <c r="AC84" s="31">
        <f t="shared" si="32"/>
        <v>0</v>
      </c>
      <c r="AD84" s="36"/>
      <c r="AE84" s="197">
        <f t="shared" si="33"/>
        <v>0</v>
      </c>
      <c r="AF84" s="36"/>
      <c r="AG84" s="36"/>
      <c r="AH84" s="31">
        <f t="shared" si="34"/>
        <v>0</v>
      </c>
      <c r="AI84" s="36"/>
      <c r="AJ84" s="36"/>
      <c r="AK84" s="31">
        <f t="shared" si="35"/>
        <v>0</v>
      </c>
      <c r="AL84" s="36"/>
      <c r="AM84" s="36"/>
      <c r="AN84" s="31">
        <f t="shared" si="36"/>
        <v>0</v>
      </c>
      <c r="AO84" s="36"/>
      <c r="AP84" s="36"/>
      <c r="AQ84" s="31">
        <f t="shared" si="37"/>
        <v>0</v>
      </c>
      <c r="AR84" s="36"/>
      <c r="AS84" s="197">
        <f t="shared" si="38"/>
        <v>0</v>
      </c>
      <c r="AT84" s="225"/>
      <c r="AU84" s="225"/>
      <c r="AV84" s="31">
        <f t="shared" si="39"/>
        <v>0</v>
      </c>
      <c r="AW84" s="225"/>
      <c r="AX84" s="36"/>
      <c r="AY84" s="31">
        <f t="shared" si="40"/>
        <v>0</v>
      </c>
      <c r="AZ84" s="36"/>
      <c r="BA84" s="36"/>
      <c r="BB84" s="31">
        <f t="shared" si="41"/>
        <v>0</v>
      </c>
      <c r="BC84" s="36"/>
      <c r="BD84" s="36"/>
      <c r="BE84" s="31">
        <f t="shared" si="42"/>
        <v>0</v>
      </c>
      <c r="BF84" s="31" t="str">
        <f t="shared" si="43"/>
        <v/>
      </c>
      <c r="BG84" s="36"/>
      <c r="BH84" s="197">
        <f t="shared" si="44"/>
        <v>0</v>
      </c>
      <c r="BI84" s="113"/>
      <c r="BJ84" s="113"/>
      <c r="BK84" s="31">
        <f t="shared" si="45"/>
        <v>0</v>
      </c>
      <c r="BL84" s="113"/>
      <c r="BM84" s="113"/>
      <c r="BN84" s="31">
        <f t="shared" si="46"/>
        <v>0</v>
      </c>
      <c r="BO84" s="113"/>
      <c r="BP84" s="197">
        <f t="shared" si="47"/>
        <v>0</v>
      </c>
      <c r="BQ84" s="225"/>
      <c r="BR84" s="36"/>
      <c r="BS84" s="31">
        <f t="shared" si="48"/>
        <v>0</v>
      </c>
      <c r="BT84" s="36"/>
      <c r="BU84" s="36"/>
      <c r="BV84" s="31">
        <f t="shared" si="49"/>
        <v>0</v>
      </c>
      <c r="BW84" s="36"/>
      <c r="BX84" s="36"/>
      <c r="BY84" s="31">
        <f t="shared" si="50"/>
        <v>0</v>
      </c>
      <c r="BZ84" s="36"/>
      <c r="CA84" s="36"/>
      <c r="CB84" s="31">
        <f t="shared" si="51"/>
        <v>0</v>
      </c>
      <c r="CC84" s="36"/>
      <c r="CD84" s="36"/>
      <c r="CE84" s="31">
        <f t="shared" si="52"/>
        <v>0</v>
      </c>
      <c r="CF84" s="36"/>
      <c r="CG84" s="36"/>
      <c r="CH84" s="31">
        <f t="shared" si="53"/>
        <v>0</v>
      </c>
      <c r="CI84" s="36"/>
      <c r="CJ84" s="213">
        <f t="shared" si="54"/>
        <v>0</v>
      </c>
      <c r="CK84" s="117"/>
      <c r="CL84" s="9" t="str">
        <f>IF(ISBLANK('ÁREA MEJORA COMPETENCIAL'!S84),"",(IF(ISERROR('ÁREA MEJORA COMPETENCIAL'!S84),"",('ÁREA MEJORA COMPETENCIAL'!Y84)*3.3333333)))</f>
        <v/>
      </c>
      <c r="CM84" s="4" t="str">
        <f>IF(ISBLANK('ÁREA MEJORA COMPETENCIAL'!S84),"",(MROUND(CL84,4)))</f>
        <v/>
      </c>
      <c r="CN84" s="6" t="str">
        <f>IF('ÁREA MEJORA COMPETENCIAL'!Y84&lt;=2,"",CM84)</f>
        <v/>
      </c>
      <c r="CO84" s="214">
        <f t="shared" si="55"/>
        <v>0</v>
      </c>
      <c r="CP84" s="42" t="str">
        <f>IF(ISBLANK('ÁREA MEJORA COMPETENCIAL'!S84),"",IF(CN84="","",CO84-CN84))</f>
        <v/>
      </c>
      <c r="CQ84" s="122" t="str">
        <f>IF(ISBLANK('ÁREA MEJORA COMPETENCIAL'!S84),"",IF(CN84="","VER RESULTADOS",CO84/CN84))</f>
        <v/>
      </c>
      <c r="CR84" s="75"/>
    </row>
    <row r="85" spans="1:96" s="59" customFormat="1" ht="18" customHeight="1" x14ac:dyDescent="0.3">
      <c r="A85" s="273" t="str">
        <f>IF(ISBLANK('ÁREA MEJORA COMPETENCIAL'!A85),"",'ÁREA MEJORA COMPETENCIAL'!A85)</f>
        <v/>
      </c>
      <c r="B85" s="129" t="str">
        <f>IF(ISBLANK('ÁREA MEJORA COMPETENCIAL'!B85),"",'ÁREA MEJORA COMPETENCIAL'!B85)</f>
        <v/>
      </c>
      <c r="C85" s="101" t="str">
        <f>IF(ISBLANK('ÁREA MEJORA COMPETENCIAL'!C85),"",'ÁREA MEJORA COMPETENCIAL'!C85)</f>
        <v/>
      </c>
      <c r="D85" s="14" t="str">
        <f>IF(ISBLANK('ÁREA MEJORA COMPETENCIAL'!D85),"",'ÁREA MEJORA COMPETENCIAL'!D85)</f>
        <v/>
      </c>
      <c r="E85" s="14" t="str">
        <f>IF(ISBLANK('ÁREA MEJORA COMPETENCIAL'!E85),"",'ÁREA MEJORA COMPETENCIAL'!E85)</f>
        <v/>
      </c>
      <c r="F85" s="14" t="str">
        <f>IF(ISBLANK('ÁREA MEJORA COMPETENCIAL'!F85),"",'ÁREA MEJORA COMPETENCIAL'!F85)</f>
        <v/>
      </c>
      <c r="G85" s="41"/>
      <c r="H85" s="170"/>
      <c r="I85" s="170"/>
      <c r="J85" s="170"/>
      <c r="K85" s="170"/>
      <c r="L85" s="170"/>
      <c r="M85" s="170"/>
      <c r="N85" s="36"/>
      <c r="O85" s="36"/>
      <c r="P85" s="36"/>
      <c r="Q85" s="197">
        <f t="shared" si="28"/>
        <v>0</v>
      </c>
      <c r="R85" s="36"/>
      <c r="S85" s="36"/>
      <c r="T85" s="31">
        <f t="shared" si="29"/>
        <v>0</v>
      </c>
      <c r="U85" s="36"/>
      <c r="V85" s="36"/>
      <c r="W85" s="31">
        <f t="shared" si="30"/>
        <v>0</v>
      </c>
      <c r="X85" s="36"/>
      <c r="Y85" s="36"/>
      <c r="Z85" s="31">
        <f t="shared" si="31"/>
        <v>0</v>
      </c>
      <c r="AA85" s="36"/>
      <c r="AB85" s="36"/>
      <c r="AC85" s="31">
        <f t="shared" si="32"/>
        <v>0</v>
      </c>
      <c r="AD85" s="36"/>
      <c r="AE85" s="197">
        <f t="shared" si="33"/>
        <v>0</v>
      </c>
      <c r="AF85" s="36"/>
      <c r="AG85" s="36"/>
      <c r="AH85" s="31">
        <f t="shared" si="34"/>
        <v>0</v>
      </c>
      <c r="AI85" s="36"/>
      <c r="AJ85" s="36"/>
      <c r="AK85" s="31">
        <f t="shared" si="35"/>
        <v>0</v>
      </c>
      <c r="AL85" s="36"/>
      <c r="AM85" s="36"/>
      <c r="AN85" s="31">
        <f t="shared" si="36"/>
        <v>0</v>
      </c>
      <c r="AO85" s="36"/>
      <c r="AP85" s="36"/>
      <c r="AQ85" s="31">
        <f t="shared" si="37"/>
        <v>0</v>
      </c>
      <c r="AR85" s="36"/>
      <c r="AS85" s="197">
        <f t="shared" si="38"/>
        <v>0</v>
      </c>
      <c r="AT85" s="225"/>
      <c r="AU85" s="225"/>
      <c r="AV85" s="31">
        <f t="shared" si="39"/>
        <v>0</v>
      </c>
      <c r="AW85" s="225"/>
      <c r="AX85" s="36"/>
      <c r="AY85" s="31">
        <f t="shared" si="40"/>
        <v>0</v>
      </c>
      <c r="AZ85" s="36"/>
      <c r="BA85" s="36"/>
      <c r="BB85" s="31">
        <f t="shared" si="41"/>
        <v>0</v>
      </c>
      <c r="BC85" s="36"/>
      <c r="BD85" s="36"/>
      <c r="BE85" s="31">
        <f t="shared" si="42"/>
        <v>0</v>
      </c>
      <c r="BF85" s="31" t="str">
        <f t="shared" si="43"/>
        <v/>
      </c>
      <c r="BG85" s="36"/>
      <c r="BH85" s="197">
        <f t="shared" si="44"/>
        <v>0</v>
      </c>
      <c r="BI85" s="113"/>
      <c r="BJ85" s="113"/>
      <c r="BK85" s="31">
        <f t="shared" si="45"/>
        <v>0</v>
      </c>
      <c r="BL85" s="113"/>
      <c r="BM85" s="113"/>
      <c r="BN85" s="31">
        <f t="shared" si="46"/>
        <v>0</v>
      </c>
      <c r="BO85" s="113"/>
      <c r="BP85" s="197">
        <f t="shared" si="47"/>
        <v>0</v>
      </c>
      <c r="BQ85" s="225"/>
      <c r="BR85" s="36"/>
      <c r="BS85" s="31">
        <f t="shared" si="48"/>
        <v>0</v>
      </c>
      <c r="BT85" s="36"/>
      <c r="BU85" s="36"/>
      <c r="BV85" s="31">
        <f t="shared" si="49"/>
        <v>0</v>
      </c>
      <c r="BW85" s="36"/>
      <c r="BX85" s="36"/>
      <c r="BY85" s="31">
        <f t="shared" si="50"/>
        <v>0</v>
      </c>
      <c r="BZ85" s="36"/>
      <c r="CA85" s="36"/>
      <c r="CB85" s="31">
        <f t="shared" si="51"/>
        <v>0</v>
      </c>
      <c r="CC85" s="36"/>
      <c r="CD85" s="36"/>
      <c r="CE85" s="31">
        <f t="shared" si="52"/>
        <v>0</v>
      </c>
      <c r="CF85" s="36"/>
      <c r="CG85" s="36"/>
      <c r="CH85" s="31">
        <f t="shared" si="53"/>
        <v>0</v>
      </c>
      <c r="CI85" s="36"/>
      <c r="CJ85" s="213">
        <f t="shared" si="54"/>
        <v>0</v>
      </c>
      <c r="CK85" s="117"/>
      <c r="CL85" s="9" t="str">
        <f>IF(ISBLANK('ÁREA MEJORA COMPETENCIAL'!S85),"",(IF(ISERROR('ÁREA MEJORA COMPETENCIAL'!S85),"",('ÁREA MEJORA COMPETENCIAL'!Y85)*3.3333333)))</f>
        <v/>
      </c>
      <c r="CM85" s="4" t="str">
        <f>IF(ISBLANK('ÁREA MEJORA COMPETENCIAL'!S85),"",(MROUND(CL85,4)))</f>
        <v/>
      </c>
      <c r="CN85" s="6" t="str">
        <f>IF('ÁREA MEJORA COMPETENCIAL'!Y85&lt;=2,"",CM85)</f>
        <v/>
      </c>
      <c r="CO85" s="214">
        <f t="shared" si="55"/>
        <v>0</v>
      </c>
      <c r="CP85" s="42" t="str">
        <f>IF(ISBLANK('ÁREA MEJORA COMPETENCIAL'!S85),"",IF(CN85="","",CO85-CN85))</f>
        <v/>
      </c>
      <c r="CQ85" s="122" t="str">
        <f>IF(ISBLANK('ÁREA MEJORA COMPETENCIAL'!S85),"",IF(CN85="","VER RESULTADOS",CO85/CN85))</f>
        <v/>
      </c>
      <c r="CR85" s="75"/>
    </row>
    <row r="86" spans="1:96" s="59" customFormat="1" ht="18" customHeight="1" x14ac:dyDescent="0.3">
      <c r="A86" s="273" t="str">
        <f>IF(ISBLANK('ÁREA MEJORA COMPETENCIAL'!A86),"",'ÁREA MEJORA COMPETENCIAL'!A86)</f>
        <v/>
      </c>
      <c r="B86" s="129" t="str">
        <f>IF(ISBLANK('ÁREA MEJORA COMPETENCIAL'!B86),"",'ÁREA MEJORA COMPETENCIAL'!B86)</f>
        <v/>
      </c>
      <c r="C86" s="101" t="str">
        <f>IF(ISBLANK('ÁREA MEJORA COMPETENCIAL'!C86),"",'ÁREA MEJORA COMPETENCIAL'!C86)</f>
        <v/>
      </c>
      <c r="D86" s="14" t="str">
        <f>IF(ISBLANK('ÁREA MEJORA COMPETENCIAL'!D86),"",'ÁREA MEJORA COMPETENCIAL'!D86)</f>
        <v/>
      </c>
      <c r="E86" s="14" t="str">
        <f>IF(ISBLANK('ÁREA MEJORA COMPETENCIAL'!E86),"",'ÁREA MEJORA COMPETENCIAL'!E86)</f>
        <v/>
      </c>
      <c r="F86" s="14" t="str">
        <f>IF(ISBLANK('ÁREA MEJORA COMPETENCIAL'!F86),"",'ÁREA MEJORA COMPETENCIAL'!F86)</f>
        <v/>
      </c>
      <c r="G86" s="41"/>
      <c r="H86" s="170"/>
      <c r="I86" s="170"/>
      <c r="J86" s="170"/>
      <c r="K86" s="170"/>
      <c r="L86" s="170"/>
      <c r="M86" s="170"/>
      <c r="N86" s="36"/>
      <c r="O86" s="36"/>
      <c r="P86" s="36"/>
      <c r="Q86" s="197">
        <f t="shared" si="28"/>
        <v>0</v>
      </c>
      <c r="R86" s="36"/>
      <c r="S86" s="36"/>
      <c r="T86" s="31">
        <f t="shared" si="29"/>
        <v>0</v>
      </c>
      <c r="U86" s="36"/>
      <c r="V86" s="36"/>
      <c r="W86" s="31">
        <f t="shared" si="30"/>
        <v>0</v>
      </c>
      <c r="X86" s="36"/>
      <c r="Y86" s="36"/>
      <c r="Z86" s="31">
        <f t="shared" si="31"/>
        <v>0</v>
      </c>
      <c r="AA86" s="36"/>
      <c r="AB86" s="36"/>
      <c r="AC86" s="31">
        <f t="shared" si="32"/>
        <v>0</v>
      </c>
      <c r="AD86" s="36"/>
      <c r="AE86" s="197">
        <f t="shared" si="33"/>
        <v>0</v>
      </c>
      <c r="AF86" s="36"/>
      <c r="AG86" s="36"/>
      <c r="AH86" s="31">
        <f t="shared" si="34"/>
        <v>0</v>
      </c>
      <c r="AI86" s="36"/>
      <c r="AJ86" s="36"/>
      <c r="AK86" s="31">
        <f t="shared" si="35"/>
        <v>0</v>
      </c>
      <c r="AL86" s="36"/>
      <c r="AM86" s="36"/>
      <c r="AN86" s="31">
        <f t="shared" si="36"/>
        <v>0</v>
      </c>
      <c r="AO86" s="36"/>
      <c r="AP86" s="36"/>
      <c r="AQ86" s="31">
        <f t="shared" si="37"/>
        <v>0</v>
      </c>
      <c r="AR86" s="36"/>
      <c r="AS86" s="197">
        <f t="shared" si="38"/>
        <v>0</v>
      </c>
      <c r="AT86" s="225"/>
      <c r="AU86" s="225"/>
      <c r="AV86" s="31">
        <f t="shared" si="39"/>
        <v>0</v>
      </c>
      <c r="AW86" s="225"/>
      <c r="AX86" s="36"/>
      <c r="AY86" s="31">
        <f t="shared" si="40"/>
        <v>0</v>
      </c>
      <c r="AZ86" s="36"/>
      <c r="BA86" s="36"/>
      <c r="BB86" s="31">
        <f t="shared" si="41"/>
        <v>0</v>
      </c>
      <c r="BC86" s="36"/>
      <c r="BD86" s="36"/>
      <c r="BE86" s="31">
        <f t="shared" si="42"/>
        <v>0</v>
      </c>
      <c r="BF86" s="31" t="str">
        <f t="shared" si="43"/>
        <v/>
      </c>
      <c r="BG86" s="36"/>
      <c r="BH86" s="197">
        <f t="shared" si="44"/>
        <v>0</v>
      </c>
      <c r="BI86" s="113"/>
      <c r="BJ86" s="113"/>
      <c r="BK86" s="31">
        <f t="shared" si="45"/>
        <v>0</v>
      </c>
      <c r="BL86" s="113"/>
      <c r="BM86" s="113"/>
      <c r="BN86" s="31">
        <f t="shared" si="46"/>
        <v>0</v>
      </c>
      <c r="BO86" s="113"/>
      <c r="BP86" s="197">
        <f t="shared" si="47"/>
        <v>0</v>
      </c>
      <c r="BQ86" s="225"/>
      <c r="BR86" s="36"/>
      <c r="BS86" s="31">
        <f t="shared" si="48"/>
        <v>0</v>
      </c>
      <c r="BT86" s="36"/>
      <c r="BU86" s="36"/>
      <c r="BV86" s="31">
        <f t="shared" si="49"/>
        <v>0</v>
      </c>
      <c r="BW86" s="36"/>
      <c r="BX86" s="36"/>
      <c r="BY86" s="31">
        <f t="shared" si="50"/>
        <v>0</v>
      </c>
      <c r="BZ86" s="36"/>
      <c r="CA86" s="36"/>
      <c r="CB86" s="31">
        <f t="shared" si="51"/>
        <v>0</v>
      </c>
      <c r="CC86" s="36"/>
      <c r="CD86" s="36"/>
      <c r="CE86" s="31">
        <f t="shared" si="52"/>
        <v>0</v>
      </c>
      <c r="CF86" s="36"/>
      <c r="CG86" s="36"/>
      <c r="CH86" s="31">
        <f t="shared" si="53"/>
        <v>0</v>
      </c>
      <c r="CI86" s="36"/>
      <c r="CJ86" s="213">
        <f t="shared" si="54"/>
        <v>0</v>
      </c>
      <c r="CK86" s="117"/>
      <c r="CL86" s="9" t="str">
        <f>IF(ISBLANK('ÁREA MEJORA COMPETENCIAL'!S86),"",(IF(ISERROR('ÁREA MEJORA COMPETENCIAL'!S86),"",('ÁREA MEJORA COMPETENCIAL'!Y86)*3.3333333)))</f>
        <v/>
      </c>
      <c r="CM86" s="4" t="str">
        <f>IF(ISBLANK('ÁREA MEJORA COMPETENCIAL'!S86),"",(MROUND(CL86,4)))</f>
        <v/>
      </c>
      <c r="CN86" s="6" t="str">
        <f>IF('ÁREA MEJORA COMPETENCIAL'!Y86&lt;=2,"",CM86)</f>
        <v/>
      </c>
      <c r="CO86" s="214">
        <f t="shared" si="55"/>
        <v>0</v>
      </c>
      <c r="CP86" s="42" t="str">
        <f>IF(ISBLANK('ÁREA MEJORA COMPETENCIAL'!S86),"",IF(CN86="","",CO86-CN86))</f>
        <v/>
      </c>
      <c r="CQ86" s="122" t="str">
        <f>IF(ISBLANK('ÁREA MEJORA COMPETENCIAL'!S86),"",IF(CN86="","VER RESULTADOS",CO86/CN86))</f>
        <v/>
      </c>
      <c r="CR86" s="75"/>
    </row>
    <row r="87" spans="1:96" s="59" customFormat="1" ht="18" customHeight="1" x14ac:dyDescent="0.3">
      <c r="A87" s="273" t="str">
        <f>IF(ISBLANK('ÁREA MEJORA COMPETENCIAL'!A87),"",'ÁREA MEJORA COMPETENCIAL'!A87)</f>
        <v/>
      </c>
      <c r="B87" s="129" t="str">
        <f>IF(ISBLANK('ÁREA MEJORA COMPETENCIAL'!B87),"",'ÁREA MEJORA COMPETENCIAL'!B87)</f>
        <v/>
      </c>
      <c r="C87" s="101" t="str">
        <f>IF(ISBLANK('ÁREA MEJORA COMPETENCIAL'!C87),"",'ÁREA MEJORA COMPETENCIAL'!C87)</f>
        <v/>
      </c>
      <c r="D87" s="14" t="str">
        <f>IF(ISBLANK('ÁREA MEJORA COMPETENCIAL'!D87),"",'ÁREA MEJORA COMPETENCIAL'!D87)</f>
        <v/>
      </c>
      <c r="E87" s="14" t="str">
        <f>IF(ISBLANK('ÁREA MEJORA COMPETENCIAL'!E87),"",'ÁREA MEJORA COMPETENCIAL'!E87)</f>
        <v/>
      </c>
      <c r="F87" s="14" t="str">
        <f>IF(ISBLANK('ÁREA MEJORA COMPETENCIAL'!F87),"",'ÁREA MEJORA COMPETENCIAL'!F87)</f>
        <v/>
      </c>
      <c r="G87" s="41"/>
      <c r="H87" s="170"/>
      <c r="I87" s="170"/>
      <c r="J87" s="170"/>
      <c r="K87" s="170"/>
      <c r="L87" s="170"/>
      <c r="M87" s="170"/>
      <c r="N87" s="36"/>
      <c r="O87" s="36"/>
      <c r="P87" s="36"/>
      <c r="Q87" s="197">
        <f t="shared" si="28"/>
        <v>0</v>
      </c>
      <c r="R87" s="36"/>
      <c r="S87" s="36"/>
      <c r="T87" s="31">
        <f t="shared" si="29"/>
        <v>0</v>
      </c>
      <c r="U87" s="36"/>
      <c r="V87" s="36"/>
      <c r="W87" s="31">
        <f t="shared" si="30"/>
        <v>0</v>
      </c>
      <c r="X87" s="36"/>
      <c r="Y87" s="36"/>
      <c r="Z87" s="31">
        <f t="shared" si="31"/>
        <v>0</v>
      </c>
      <c r="AA87" s="36"/>
      <c r="AB87" s="36"/>
      <c r="AC87" s="31">
        <f t="shared" si="32"/>
        <v>0</v>
      </c>
      <c r="AD87" s="36"/>
      <c r="AE87" s="197">
        <f t="shared" si="33"/>
        <v>0</v>
      </c>
      <c r="AF87" s="36"/>
      <c r="AG87" s="36"/>
      <c r="AH87" s="31">
        <f t="shared" si="34"/>
        <v>0</v>
      </c>
      <c r="AI87" s="36"/>
      <c r="AJ87" s="36"/>
      <c r="AK87" s="31">
        <f t="shared" si="35"/>
        <v>0</v>
      </c>
      <c r="AL87" s="36"/>
      <c r="AM87" s="36"/>
      <c r="AN87" s="31">
        <f t="shared" si="36"/>
        <v>0</v>
      </c>
      <c r="AO87" s="36"/>
      <c r="AP87" s="36"/>
      <c r="AQ87" s="31">
        <f t="shared" si="37"/>
        <v>0</v>
      </c>
      <c r="AR87" s="36"/>
      <c r="AS87" s="197">
        <f t="shared" si="38"/>
        <v>0</v>
      </c>
      <c r="AT87" s="225"/>
      <c r="AU87" s="225"/>
      <c r="AV87" s="31">
        <f t="shared" si="39"/>
        <v>0</v>
      </c>
      <c r="AW87" s="225"/>
      <c r="AX87" s="36"/>
      <c r="AY87" s="31">
        <f t="shared" si="40"/>
        <v>0</v>
      </c>
      <c r="AZ87" s="36"/>
      <c r="BA87" s="36"/>
      <c r="BB87" s="31">
        <f t="shared" si="41"/>
        <v>0</v>
      </c>
      <c r="BC87" s="36"/>
      <c r="BD87" s="36"/>
      <c r="BE87" s="31">
        <f t="shared" si="42"/>
        <v>0</v>
      </c>
      <c r="BF87" s="31" t="str">
        <f t="shared" si="43"/>
        <v/>
      </c>
      <c r="BG87" s="36"/>
      <c r="BH87" s="197">
        <f t="shared" si="44"/>
        <v>0</v>
      </c>
      <c r="BI87" s="113"/>
      <c r="BJ87" s="113"/>
      <c r="BK87" s="31">
        <f t="shared" si="45"/>
        <v>0</v>
      </c>
      <c r="BL87" s="113"/>
      <c r="BM87" s="113"/>
      <c r="BN87" s="31">
        <f t="shared" si="46"/>
        <v>0</v>
      </c>
      <c r="BO87" s="113"/>
      <c r="BP87" s="197">
        <f t="shared" si="47"/>
        <v>0</v>
      </c>
      <c r="BQ87" s="225"/>
      <c r="BR87" s="36"/>
      <c r="BS87" s="31">
        <f t="shared" si="48"/>
        <v>0</v>
      </c>
      <c r="BT87" s="36"/>
      <c r="BU87" s="36"/>
      <c r="BV87" s="31">
        <f t="shared" si="49"/>
        <v>0</v>
      </c>
      <c r="BW87" s="36"/>
      <c r="BX87" s="36"/>
      <c r="BY87" s="31">
        <f t="shared" si="50"/>
        <v>0</v>
      </c>
      <c r="BZ87" s="36"/>
      <c r="CA87" s="36"/>
      <c r="CB87" s="31">
        <f t="shared" si="51"/>
        <v>0</v>
      </c>
      <c r="CC87" s="36"/>
      <c r="CD87" s="36"/>
      <c r="CE87" s="31">
        <f t="shared" si="52"/>
        <v>0</v>
      </c>
      <c r="CF87" s="36"/>
      <c r="CG87" s="36"/>
      <c r="CH87" s="31">
        <f t="shared" si="53"/>
        <v>0</v>
      </c>
      <c r="CI87" s="36"/>
      <c r="CJ87" s="213">
        <f t="shared" si="54"/>
        <v>0</v>
      </c>
      <c r="CK87" s="117"/>
      <c r="CL87" s="9" t="str">
        <f>IF(ISBLANK('ÁREA MEJORA COMPETENCIAL'!S87),"",(IF(ISERROR('ÁREA MEJORA COMPETENCIAL'!S87),"",('ÁREA MEJORA COMPETENCIAL'!Y87)*3.3333333)))</f>
        <v/>
      </c>
      <c r="CM87" s="4" t="str">
        <f>IF(ISBLANK('ÁREA MEJORA COMPETENCIAL'!S87),"",(MROUND(CL87,4)))</f>
        <v/>
      </c>
      <c r="CN87" s="6" t="str">
        <f>IF('ÁREA MEJORA COMPETENCIAL'!Y87&lt;=2,"",CM87)</f>
        <v/>
      </c>
      <c r="CO87" s="214">
        <f t="shared" si="55"/>
        <v>0</v>
      </c>
      <c r="CP87" s="42" t="str">
        <f>IF(ISBLANK('ÁREA MEJORA COMPETENCIAL'!S87),"",IF(CN87="","",CO87-CN87))</f>
        <v/>
      </c>
      <c r="CQ87" s="122" t="str">
        <f>IF(ISBLANK('ÁREA MEJORA COMPETENCIAL'!S87),"",IF(CN87="","VER RESULTADOS",CO87/CN87))</f>
        <v/>
      </c>
      <c r="CR87" s="75"/>
    </row>
    <row r="88" spans="1:96" s="59" customFormat="1" ht="18" customHeight="1" x14ac:dyDescent="0.3">
      <c r="A88" s="273" t="str">
        <f>IF(ISBLANK('ÁREA MEJORA COMPETENCIAL'!A88),"",'ÁREA MEJORA COMPETENCIAL'!A88)</f>
        <v/>
      </c>
      <c r="B88" s="129" t="str">
        <f>IF(ISBLANK('ÁREA MEJORA COMPETENCIAL'!B88),"",'ÁREA MEJORA COMPETENCIAL'!B88)</f>
        <v/>
      </c>
      <c r="C88" s="101" t="str">
        <f>IF(ISBLANK('ÁREA MEJORA COMPETENCIAL'!C88),"",'ÁREA MEJORA COMPETENCIAL'!C88)</f>
        <v/>
      </c>
      <c r="D88" s="14" t="str">
        <f>IF(ISBLANK('ÁREA MEJORA COMPETENCIAL'!D88),"",'ÁREA MEJORA COMPETENCIAL'!D88)</f>
        <v/>
      </c>
      <c r="E88" s="14" t="str">
        <f>IF(ISBLANK('ÁREA MEJORA COMPETENCIAL'!E88),"",'ÁREA MEJORA COMPETENCIAL'!E88)</f>
        <v/>
      </c>
      <c r="F88" s="14" t="str">
        <f>IF(ISBLANK('ÁREA MEJORA COMPETENCIAL'!F88),"",'ÁREA MEJORA COMPETENCIAL'!F88)</f>
        <v/>
      </c>
      <c r="G88" s="41"/>
      <c r="H88" s="170"/>
      <c r="I88" s="170"/>
      <c r="J88" s="170"/>
      <c r="K88" s="170"/>
      <c r="L88" s="170"/>
      <c r="M88" s="170"/>
      <c r="N88" s="36"/>
      <c r="O88" s="36"/>
      <c r="P88" s="36"/>
      <c r="Q88" s="197">
        <f t="shared" si="28"/>
        <v>0</v>
      </c>
      <c r="R88" s="36"/>
      <c r="S88" s="36"/>
      <c r="T88" s="31">
        <f t="shared" si="29"/>
        <v>0</v>
      </c>
      <c r="U88" s="36"/>
      <c r="V88" s="36"/>
      <c r="W88" s="31">
        <f t="shared" si="30"/>
        <v>0</v>
      </c>
      <c r="X88" s="36"/>
      <c r="Y88" s="36"/>
      <c r="Z88" s="31">
        <f t="shared" si="31"/>
        <v>0</v>
      </c>
      <c r="AA88" s="36"/>
      <c r="AB88" s="36"/>
      <c r="AC88" s="31">
        <f t="shared" si="32"/>
        <v>0</v>
      </c>
      <c r="AD88" s="36"/>
      <c r="AE88" s="197">
        <f t="shared" si="33"/>
        <v>0</v>
      </c>
      <c r="AF88" s="36"/>
      <c r="AG88" s="36"/>
      <c r="AH88" s="31">
        <f t="shared" si="34"/>
        <v>0</v>
      </c>
      <c r="AI88" s="36"/>
      <c r="AJ88" s="36"/>
      <c r="AK88" s="31">
        <f t="shared" si="35"/>
        <v>0</v>
      </c>
      <c r="AL88" s="36"/>
      <c r="AM88" s="36"/>
      <c r="AN88" s="31">
        <f t="shared" si="36"/>
        <v>0</v>
      </c>
      <c r="AO88" s="36"/>
      <c r="AP88" s="36"/>
      <c r="AQ88" s="31">
        <f t="shared" si="37"/>
        <v>0</v>
      </c>
      <c r="AR88" s="36"/>
      <c r="AS88" s="197">
        <f t="shared" si="38"/>
        <v>0</v>
      </c>
      <c r="AT88" s="225"/>
      <c r="AU88" s="225"/>
      <c r="AV88" s="31">
        <f t="shared" si="39"/>
        <v>0</v>
      </c>
      <c r="AW88" s="225"/>
      <c r="AX88" s="36"/>
      <c r="AY88" s="31">
        <f t="shared" si="40"/>
        <v>0</v>
      </c>
      <c r="AZ88" s="36"/>
      <c r="BA88" s="36"/>
      <c r="BB88" s="31">
        <f t="shared" si="41"/>
        <v>0</v>
      </c>
      <c r="BC88" s="36"/>
      <c r="BD88" s="36"/>
      <c r="BE88" s="31">
        <f t="shared" si="42"/>
        <v>0</v>
      </c>
      <c r="BF88" s="31" t="str">
        <f t="shared" si="43"/>
        <v/>
      </c>
      <c r="BG88" s="36"/>
      <c r="BH88" s="197">
        <f t="shared" si="44"/>
        <v>0</v>
      </c>
      <c r="BI88" s="113"/>
      <c r="BJ88" s="113"/>
      <c r="BK88" s="31">
        <f t="shared" si="45"/>
        <v>0</v>
      </c>
      <c r="BL88" s="113"/>
      <c r="BM88" s="113"/>
      <c r="BN88" s="31">
        <f t="shared" si="46"/>
        <v>0</v>
      </c>
      <c r="BO88" s="113"/>
      <c r="BP88" s="197">
        <f t="shared" si="47"/>
        <v>0</v>
      </c>
      <c r="BQ88" s="225"/>
      <c r="BR88" s="36"/>
      <c r="BS88" s="31">
        <f t="shared" si="48"/>
        <v>0</v>
      </c>
      <c r="BT88" s="36"/>
      <c r="BU88" s="36"/>
      <c r="BV88" s="31">
        <f t="shared" si="49"/>
        <v>0</v>
      </c>
      <c r="BW88" s="36"/>
      <c r="BX88" s="36"/>
      <c r="BY88" s="31">
        <f t="shared" si="50"/>
        <v>0</v>
      </c>
      <c r="BZ88" s="36"/>
      <c r="CA88" s="36"/>
      <c r="CB88" s="31">
        <f t="shared" si="51"/>
        <v>0</v>
      </c>
      <c r="CC88" s="36"/>
      <c r="CD88" s="36"/>
      <c r="CE88" s="31">
        <f t="shared" si="52"/>
        <v>0</v>
      </c>
      <c r="CF88" s="36"/>
      <c r="CG88" s="36"/>
      <c r="CH88" s="31">
        <f t="shared" si="53"/>
        <v>0</v>
      </c>
      <c r="CI88" s="36"/>
      <c r="CJ88" s="213">
        <f t="shared" si="54"/>
        <v>0</v>
      </c>
      <c r="CK88" s="117"/>
      <c r="CL88" s="9" t="str">
        <f>IF(ISBLANK('ÁREA MEJORA COMPETENCIAL'!S88),"",(IF(ISERROR('ÁREA MEJORA COMPETENCIAL'!S88),"",('ÁREA MEJORA COMPETENCIAL'!Y88)*3.3333333)))</f>
        <v/>
      </c>
      <c r="CM88" s="4" t="str">
        <f>IF(ISBLANK('ÁREA MEJORA COMPETENCIAL'!S88),"",(MROUND(CL88,4)))</f>
        <v/>
      </c>
      <c r="CN88" s="6" t="str">
        <f>IF('ÁREA MEJORA COMPETENCIAL'!Y88&lt;=2,"",CM88)</f>
        <v/>
      </c>
      <c r="CO88" s="214">
        <f t="shared" si="55"/>
        <v>0</v>
      </c>
      <c r="CP88" s="42" t="str">
        <f>IF(ISBLANK('ÁREA MEJORA COMPETENCIAL'!S88),"",IF(CN88="","",CO88-CN88))</f>
        <v/>
      </c>
      <c r="CQ88" s="122" t="str">
        <f>IF(ISBLANK('ÁREA MEJORA COMPETENCIAL'!S88),"",IF(CN88="","VER RESULTADOS",CO88/CN88))</f>
        <v/>
      </c>
      <c r="CR88" s="75"/>
    </row>
    <row r="89" spans="1:96" s="59" customFormat="1" ht="18" customHeight="1" x14ac:dyDescent="0.3">
      <c r="A89" s="273" t="str">
        <f>IF(ISBLANK('ÁREA MEJORA COMPETENCIAL'!A89),"",'ÁREA MEJORA COMPETENCIAL'!A89)</f>
        <v/>
      </c>
      <c r="B89" s="129" t="str">
        <f>IF(ISBLANK('ÁREA MEJORA COMPETENCIAL'!B89),"",'ÁREA MEJORA COMPETENCIAL'!B89)</f>
        <v/>
      </c>
      <c r="C89" s="101" t="str">
        <f>IF(ISBLANK('ÁREA MEJORA COMPETENCIAL'!C89),"",'ÁREA MEJORA COMPETENCIAL'!C89)</f>
        <v/>
      </c>
      <c r="D89" s="14" t="str">
        <f>IF(ISBLANK('ÁREA MEJORA COMPETENCIAL'!D89),"",'ÁREA MEJORA COMPETENCIAL'!D89)</f>
        <v/>
      </c>
      <c r="E89" s="14" t="str">
        <f>IF(ISBLANK('ÁREA MEJORA COMPETENCIAL'!E89),"",'ÁREA MEJORA COMPETENCIAL'!E89)</f>
        <v/>
      </c>
      <c r="F89" s="14" t="str">
        <f>IF(ISBLANK('ÁREA MEJORA COMPETENCIAL'!F89),"",'ÁREA MEJORA COMPETENCIAL'!F89)</f>
        <v/>
      </c>
      <c r="G89" s="41"/>
      <c r="H89" s="170"/>
      <c r="I89" s="170"/>
      <c r="J89" s="170"/>
      <c r="K89" s="170"/>
      <c r="L89" s="170"/>
      <c r="M89" s="170"/>
      <c r="N89" s="36"/>
      <c r="O89" s="36"/>
      <c r="P89" s="36"/>
      <c r="Q89" s="197">
        <f t="shared" si="28"/>
        <v>0</v>
      </c>
      <c r="R89" s="36"/>
      <c r="S89" s="36"/>
      <c r="T89" s="31">
        <f t="shared" si="29"/>
        <v>0</v>
      </c>
      <c r="U89" s="36"/>
      <c r="V89" s="36"/>
      <c r="W89" s="31">
        <f t="shared" si="30"/>
        <v>0</v>
      </c>
      <c r="X89" s="36"/>
      <c r="Y89" s="36"/>
      <c r="Z89" s="31">
        <f t="shared" si="31"/>
        <v>0</v>
      </c>
      <c r="AA89" s="36"/>
      <c r="AB89" s="36"/>
      <c r="AC89" s="31">
        <f t="shared" si="32"/>
        <v>0</v>
      </c>
      <c r="AD89" s="36"/>
      <c r="AE89" s="197">
        <f t="shared" si="33"/>
        <v>0</v>
      </c>
      <c r="AF89" s="36"/>
      <c r="AG89" s="36"/>
      <c r="AH89" s="31">
        <f t="shared" si="34"/>
        <v>0</v>
      </c>
      <c r="AI89" s="36"/>
      <c r="AJ89" s="36"/>
      <c r="AK89" s="31">
        <f t="shared" si="35"/>
        <v>0</v>
      </c>
      <c r="AL89" s="36"/>
      <c r="AM89" s="36"/>
      <c r="AN89" s="31">
        <f t="shared" si="36"/>
        <v>0</v>
      </c>
      <c r="AO89" s="36"/>
      <c r="AP89" s="36"/>
      <c r="AQ89" s="31">
        <f t="shared" si="37"/>
        <v>0</v>
      </c>
      <c r="AR89" s="36"/>
      <c r="AS89" s="197">
        <f t="shared" si="38"/>
        <v>0</v>
      </c>
      <c r="AT89" s="225"/>
      <c r="AU89" s="225"/>
      <c r="AV89" s="31">
        <f t="shared" si="39"/>
        <v>0</v>
      </c>
      <c r="AW89" s="225"/>
      <c r="AX89" s="36"/>
      <c r="AY89" s="31">
        <f t="shared" si="40"/>
        <v>0</v>
      </c>
      <c r="AZ89" s="36"/>
      <c r="BA89" s="36"/>
      <c r="BB89" s="31">
        <f t="shared" si="41"/>
        <v>0</v>
      </c>
      <c r="BC89" s="36"/>
      <c r="BD89" s="36"/>
      <c r="BE89" s="31">
        <f t="shared" si="42"/>
        <v>0</v>
      </c>
      <c r="BF89" s="31" t="str">
        <f t="shared" si="43"/>
        <v/>
      </c>
      <c r="BG89" s="36"/>
      <c r="BH89" s="197">
        <f t="shared" si="44"/>
        <v>0</v>
      </c>
      <c r="BI89" s="113"/>
      <c r="BJ89" s="113"/>
      <c r="BK89" s="31">
        <f t="shared" si="45"/>
        <v>0</v>
      </c>
      <c r="BL89" s="113"/>
      <c r="BM89" s="113"/>
      <c r="BN89" s="31">
        <f t="shared" si="46"/>
        <v>0</v>
      </c>
      <c r="BO89" s="113"/>
      <c r="BP89" s="197">
        <f t="shared" si="47"/>
        <v>0</v>
      </c>
      <c r="BQ89" s="225"/>
      <c r="BR89" s="36"/>
      <c r="BS89" s="31">
        <f t="shared" si="48"/>
        <v>0</v>
      </c>
      <c r="BT89" s="36"/>
      <c r="BU89" s="36"/>
      <c r="BV89" s="31">
        <f t="shared" si="49"/>
        <v>0</v>
      </c>
      <c r="BW89" s="36"/>
      <c r="BX89" s="36"/>
      <c r="BY89" s="31">
        <f t="shared" si="50"/>
        <v>0</v>
      </c>
      <c r="BZ89" s="36"/>
      <c r="CA89" s="36"/>
      <c r="CB89" s="31">
        <f t="shared" si="51"/>
        <v>0</v>
      </c>
      <c r="CC89" s="36"/>
      <c r="CD89" s="36"/>
      <c r="CE89" s="31">
        <f t="shared" si="52"/>
        <v>0</v>
      </c>
      <c r="CF89" s="36"/>
      <c r="CG89" s="36"/>
      <c r="CH89" s="31">
        <f t="shared" si="53"/>
        <v>0</v>
      </c>
      <c r="CI89" s="36"/>
      <c r="CJ89" s="213">
        <f t="shared" si="54"/>
        <v>0</v>
      </c>
      <c r="CK89" s="117"/>
      <c r="CL89" s="9" t="str">
        <f>IF(ISBLANK('ÁREA MEJORA COMPETENCIAL'!S89),"",(IF(ISERROR('ÁREA MEJORA COMPETENCIAL'!S89),"",('ÁREA MEJORA COMPETENCIAL'!Y89)*3.3333333)))</f>
        <v/>
      </c>
      <c r="CM89" s="4" t="str">
        <f>IF(ISBLANK('ÁREA MEJORA COMPETENCIAL'!S89),"",(MROUND(CL89,4)))</f>
        <v/>
      </c>
      <c r="CN89" s="6" t="str">
        <f>IF('ÁREA MEJORA COMPETENCIAL'!Y89&lt;=2,"",CM89)</f>
        <v/>
      </c>
      <c r="CO89" s="214">
        <f t="shared" si="55"/>
        <v>0</v>
      </c>
      <c r="CP89" s="42" t="str">
        <f>IF(ISBLANK('ÁREA MEJORA COMPETENCIAL'!S89),"",IF(CN89="","",CO89-CN89))</f>
        <v/>
      </c>
      <c r="CQ89" s="122" t="str">
        <f>IF(ISBLANK('ÁREA MEJORA COMPETENCIAL'!S89),"",IF(CN89="","VER RESULTADOS",CO89/CN89))</f>
        <v/>
      </c>
      <c r="CR89" s="75"/>
    </row>
    <row r="90" spans="1:96" s="59" customFormat="1" ht="18" customHeight="1" x14ac:dyDescent="0.3">
      <c r="A90" s="273" t="str">
        <f>IF(ISBLANK('ÁREA MEJORA COMPETENCIAL'!A90),"",'ÁREA MEJORA COMPETENCIAL'!A90)</f>
        <v/>
      </c>
      <c r="B90" s="129" t="str">
        <f>IF(ISBLANK('ÁREA MEJORA COMPETENCIAL'!B90),"",'ÁREA MEJORA COMPETENCIAL'!B90)</f>
        <v/>
      </c>
      <c r="C90" s="101" t="str">
        <f>IF(ISBLANK('ÁREA MEJORA COMPETENCIAL'!C90),"",'ÁREA MEJORA COMPETENCIAL'!C90)</f>
        <v/>
      </c>
      <c r="D90" s="14" t="str">
        <f>IF(ISBLANK('ÁREA MEJORA COMPETENCIAL'!D90),"",'ÁREA MEJORA COMPETENCIAL'!D90)</f>
        <v/>
      </c>
      <c r="E90" s="14" t="str">
        <f>IF(ISBLANK('ÁREA MEJORA COMPETENCIAL'!E90),"",'ÁREA MEJORA COMPETENCIAL'!E90)</f>
        <v/>
      </c>
      <c r="F90" s="14" t="str">
        <f>IF(ISBLANK('ÁREA MEJORA COMPETENCIAL'!F90),"",'ÁREA MEJORA COMPETENCIAL'!F90)</f>
        <v/>
      </c>
      <c r="G90" s="41"/>
      <c r="H90" s="170"/>
      <c r="I90" s="170"/>
      <c r="J90" s="170"/>
      <c r="K90" s="170"/>
      <c r="L90" s="170"/>
      <c r="M90" s="170"/>
      <c r="N90" s="36"/>
      <c r="O90" s="36"/>
      <c r="P90" s="36"/>
      <c r="Q90" s="197">
        <f t="shared" si="28"/>
        <v>0</v>
      </c>
      <c r="R90" s="36"/>
      <c r="S90" s="36"/>
      <c r="T90" s="31">
        <f t="shared" si="29"/>
        <v>0</v>
      </c>
      <c r="U90" s="36"/>
      <c r="V90" s="36"/>
      <c r="W90" s="31">
        <f t="shared" si="30"/>
        <v>0</v>
      </c>
      <c r="X90" s="36"/>
      <c r="Y90" s="36"/>
      <c r="Z90" s="31">
        <f t="shared" si="31"/>
        <v>0</v>
      </c>
      <c r="AA90" s="36"/>
      <c r="AB90" s="36"/>
      <c r="AC90" s="31">
        <f t="shared" si="32"/>
        <v>0</v>
      </c>
      <c r="AD90" s="36"/>
      <c r="AE90" s="197">
        <f t="shared" si="33"/>
        <v>0</v>
      </c>
      <c r="AF90" s="36"/>
      <c r="AG90" s="36"/>
      <c r="AH90" s="31">
        <f t="shared" si="34"/>
        <v>0</v>
      </c>
      <c r="AI90" s="36"/>
      <c r="AJ90" s="36"/>
      <c r="AK90" s="31">
        <f t="shared" si="35"/>
        <v>0</v>
      </c>
      <c r="AL90" s="36"/>
      <c r="AM90" s="36"/>
      <c r="AN90" s="31">
        <f t="shared" si="36"/>
        <v>0</v>
      </c>
      <c r="AO90" s="36"/>
      <c r="AP90" s="36"/>
      <c r="AQ90" s="31">
        <f t="shared" si="37"/>
        <v>0</v>
      </c>
      <c r="AR90" s="36"/>
      <c r="AS90" s="197">
        <f t="shared" si="38"/>
        <v>0</v>
      </c>
      <c r="AT90" s="225"/>
      <c r="AU90" s="225"/>
      <c r="AV90" s="31">
        <f t="shared" si="39"/>
        <v>0</v>
      </c>
      <c r="AW90" s="225"/>
      <c r="AX90" s="36"/>
      <c r="AY90" s="31">
        <f t="shared" si="40"/>
        <v>0</v>
      </c>
      <c r="AZ90" s="36"/>
      <c r="BA90" s="36"/>
      <c r="BB90" s="31">
        <f t="shared" si="41"/>
        <v>0</v>
      </c>
      <c r="BC90" s="36"/>
      <c r="BD90" s="36"/>
      <c r="BE90" s="31">
        <f t="shared" si="42"/>
        <v>0</v>
      </c>
      <c r="BF90" s="31" t="str">
        <f t="shared" si="43"/>
        <v/>
      </c>
      <c r="BG90" s="36"/>
      <c r="BH90" s="197">
        <f t="shared" si="44"/>
        <v>0</v>
      </c>
      <c r="BI90" s="113"/>
      <c r="BJ90" s="113"/>
      <c r="BK90" s="31">
        <f t="shared" si="45"/>
        <v>0</v>
      </c>
      <c r="BL90" s="113"/>
      <c r="BM90" s="113"/>
      <c r="BN90" s="31">
        <f t="shared" si="46"/>
        <v>0</v>
      </c>
      <c r="BO90" s="113"/>
      <c r="BP90" s="197">
        <f t="shared" si="47"/>
        <v>0</v>
      </c>
      <c r="BQ90" s="225"/>
      <c r="BR90" s="36"/>
      <c r="BS90" s="31">
        <f t="shared" si="48"/>
        <v>0</v>
      </c>
      <c r="BT90" s="36"/>
      <c r="BU90" s="36"/>
      <c r="BV90" s="31">
        <f t="shared" si="49"/>
        <v>0</v>
      </c>
      <c r="BW90" s="36"/>
      <c r="BX90" s="36"/>
      <c r="BY90" s="31">
        <f t="shared" si="50"/>
        <v>0</v>
      </c>
      <c r="BZ90" s="36"/>
      <c r="CA90" s="36"/>
      <c r="CB90" s="31">
        <f t="shared" si="51"/>
        <v>0</v>
      </c>
      <c r="CC90" s="36"/>
      <c r="CD90" s="36"/>
      <c r="CE90" s="31">
        <f t="shared" si="52"/>
        <v>0</v>
      </c>
      <c r="CF90" s="36"/>
      <c r="CG90" s="36"/>
      <c r="CH90" s="31">
        <f t="shared" si="53"/>
        <v>0</v>
      </c>
      <c r="CI90" s="36"/>
      <c r="CJ90" s="213">
        <f t="shared" si="54"/>
        <v>0</v>
      </c>
      <c r="CK90" s="117"/>
      <c r="CL90" s="9" t="str">
        <f>IF(ISBLANK('ÁREA MEJORA COMPETENCIAL'!S90),"",(IF(ISERROR('ÁREA MEJORA COMPETENCIAL'!S90),"",('ÁREA MEJORA COMPETENCIAL'!Y90)*3.3333333)))</f>
        <v/>
      </c>
      <c r="CM90" s="4" t="str">
        <f>IF(ISBLANK('ÁREA MEJORA COMPETENCIAL'!S90),"",(MROUND(CL90,4)))</f>
        <v/>
      </c>
      <c r="CN90" s="6" t="str">
        <f>IF('ÁREA MEJORA COMPETENCIAL'!Y90&lt;=2,"",CM90)</f>
        <v/>
      </c>
      <c r="CO90" s="214">
        <f t="shared" si="55"/>
        <v>0</v>
      </c>
      <c r="CP90" s="42" t="str">
        <f>IF(ISBLANK('ÁREA MEJORA COMPETENCIAL'!S90),"",IF(CN90="","",CO90-CN90))</f>
        <v/>
      </c>
      <c r="CQ90" s="122" t="str">
        <f>IF(ISBLANK('ÁREA MEJORA COMPETENCIAL'!S90),"",IF(CN90="","VER RESULTADOS",CO90/CN90))</f>
        <v/>
      </c>
      <c r="CR90" s="75"/>
    </row>
    <row r="91" spans="1:96" s="59" customFormat="1" ht="18" customHeight="1" x14ac:dyDescent="0.3">
      <c r="A91" s="273" t="str">
        <f>IF(ISBLANK('ÁREA MEJORA COMPETENCIAL'!A91),"",'ÁREA MEJORA COMPETENCIAL'!A91)</f>
        <v/>
      </c>
      <c r="B91" s="129" t="str">
        <f>IF(ISBLANK('ÁREA MEJORA COMPETENCIAL'!B91),"",'ÁREA MEJORA COMPETENCIAL'!B91)</f>
        <v/>
      </c>
      <c r="C91" s="101" t="str">
        <f>IF(ISBLANK('ÁREA MEJORA COMPETENCIAL'!C91),"",'ÁREA MEJORA COMPETENCIAL'!C91)</f>
        <v/>
      </c>
      <c r="D91" s="14" t="str">
        <f>IF(ISBLANK('ÁREA MEJORA COMPETENCIAL'!D91),"",'ÁREA MEJORA COMPETENCIAL'!D91)</f>
        <v/>
      </c>
      <c r="E91" s="14" t="str">
        <f>IF(ISBLANK('ÁREA MEJORA COMPETENCIAL'!E91),"",'ÁREA MEJORA COMPETENCIAL'!E91)</f>
        <v/>
      </c>
      <c r="F91" s="14" t="str">
        <f>IF(ISBLANK('ÁREA MEJORA COMPETENCIAL'!F91),"",'ÁREA MEJORA COMPETENCIAL'!F91)</f>
        <v/>
      </c>
      <c r="G91" s="41"/>
      <c r="H91" s="170"/>
      <c r="I91" s="170"/>
      <c r="J91" s="170"/>
      <c r="K91" s="170"/>
      <c r="L91" s="170"/>
      <c r="M91" s="170"/>
      <c r="N91" s="36"/>
      <c r="O91" s="36"/>
      <c r="P91" s="36"/>
      <c r="Q91" s="197">
        <f t="shared" si="28"/>
        <v>0</v>
      </c>
      <c r="R91" s="36"/>
      <c r="S91" s="36"/>
      <c r="T91" s="31">
        <f t="shared" si="29"/>
        <v>0</v>
      </c>
      <c r="U91" s="36"/>
      <c r="V91" s="36"/>
      <c r="W91" s="31">
        <f t="shared" si="30"/>
        <v>0</v>
      </c>
      <c r="X91" s="36"/>
      <c r="Y91" s="36"/>
      <c r="Z91" s="31">
        <f t="shared" si="31"/>
        <v>0</v>
      </c>
      <c r="AA91" s="36"/>
      <c r="AB91" s="36"/>
      <c r="AC91" s="31">
        <f t="shared" si="32"/>
        <v>0</v>
      </c>
      <c r="AD91" s="36"/>
      <c r="AE91" s="197">
        <f t="shared" si="33"/>
        <v>0</v>
      </c>
      <c r="AF91" s="36"/>
      <c r="AG91" s="36"/>
      <c r="AH91" s="31">
        <f t="shared" si="34"/>
        <v>0</v>
      </c>
      <c r="AI91" s="36"/>
      <c r="AJ91" s="36"/>
      <c r="AK91" s="31">
        <f t="shared" si="35"/>
        <v>0</v>
      </c>
      <c r="AL91" s="36"/>
      <c r="AM91" s="36"/>
      <c r="AN91" s="31">
        <f t="shared" si="36"/>
        <v>0</v>
      </c>
      <c r="AO91" s="36"/>
      <c r="AP91" s="36"/>
      <c r="AQ91" s="31">
        <f t="shared" si="37"/>
        <v>0</v>
      </c>
      <c r="AR91" s="36"/>
      <c r="AS91" s="197">
        <f t="shared" si="38"/>
        <v>0</v>
      </c>
      <c r="AT91" s="225"/>
      <c r="AU91" s="225"/>
      <c r="AV91" s="31">
        <f t="shared" si="39"/>
        <v>0</v>
      </c>
      <c r="AW91" s="225"/>
      <c r="AX91" s="36"/>
      <c r="AY91" s="31">
        <f t="shared" si="40"/>
        <v>0</v>
      </c>
      <c r="AZ91" s="36"/>
      <c r="BA91" s="36"/>
      <c r="BB91" s="31">
        <f t="shared" si="41"/>
        <v>0</v>
      </c>
      <c r="BC91" s="36"/>
      <c r="BD91" s="36"/>
      <c r="BE91" s="31">
        <f t="shared" si="42"/>
        <v>0</v>
      </c>
      <c r="BF91" s="31" t="str">
        <f t="shared" si="43"/>
        <v/>
      </c>
      <c r="BG91" s="36"/>
      <c r="BH91" s="197">
        <f t="shared" si="44"/>
        <v>0</v>
      </c>
      <c r="BI91" s="113"/>
      <c r="BJ91" s="113"/>
      <c r="BK91" s="31">
        <f t="shared" si="45"/>
        <v>0</v>
      </c>
      <c r="BL91" s="113"/>
      <c r="BM91" s="113"/>
      <c r="BN91" s="31">
        <f t="shared" si="46"/>
        <v>0</v>
      </c>
      <c r="BO91" s="113"/>
      <c r="BP91" s="197">
        <f t="shared" si="47"/>
        <v>0</v>
      </c>
      <c r="BQ91" s="225"/>
      <c r="BR91" s="36"/>
      <c r="BS91" s="31">
        <f t="shared" si="48"/>
        <v>0</v>
      </c>
      <c r="BT91" s="36"/>
      <c r="BU91" s="36"/>
      <c r="BV91" s="31">
        <f t="shared" si="49"/>
        <v>0</v>
      </c>
      <c r="BW91" s="36"/>
      <c r="BX91" s="36"/>
      <c r="BY91" s="31">
        <f t="shared" si="50"/>
        <v>0</v>
      </c>
      <c r="BZ91" s="36"/>
      <c r="CA91" s="36"/>
      <c r="CB91" s="31">
        <f t="shared" si="51"/>
        <v>0</v>
      </c>
      <c r="CC91" s="36"/>
      <c r="CD91" s="36"/>
      <c r="CE91" s="31">
        <f t="shared" si="52"/>
        <v>0</v>
      </c>
      <c r="CF91" s="36"/>
      <c r="CG91" s="36"/>
      <c r="CH91" s="31">
        <f t="shared" si="53"/>
        <v>0</v>
      </c>
      <c r="CI91" s="36"/>
      <c r="CJ91" s="213">
        <f t="shared" si="54"/>
        <v>0</v>
      </c>
      <c r="CK91" s="117"/>
      <c r="CL91" s="9" t="str">
        <f>IF(ISBLANK('ÁREA MEJORA COMPETENCIAL'!S91),"",(IF(ISERROR('ÁREA MEJORA COMPETENCIAL'!S91),"",('ÁREA MEJORA COMPETENCIAL'!Y91)*3.3333333)))</f>
        <v/>
      </c>
      <c r="CM91" s="4" t="str">
        <f>IF(ISBLANK('ÁREA MEJORA COMPETENCIAL'!S91),"",(MROUND(CL91,4)))</f>
        <v/>
      </c>
      <c r="CN91" s="6" t="str">
        <f>IF('ÁREA MEJORA COMPETENCIAL'!Y91&lt;=2,"",CM91)</f>
        <v/>
      </c>
      <c r="CO91" s="214">
        <f t="shared" si="55"/>
        <v>0</v>
      </c>
      <c r="CP91" s="42" t="str">
        <f>IF(ISBLANK('ÁREA MEJORA COMPETENCIAL'!S91),"",IF(CN91="","",CO91-CN91))</f>
        <v/>
      </c>
      <c r="CQ91" s="122" t="str">
        <f>IF(ISBLANK('ÁREA MEJORA COMPETENCIAL'!S91),"",IF(CN91="","VER RESULTADOS",CO91/CN91))</f>
        <v/>
      </c>
      <c r="CR91" s="75"/>
    </row>
    <row r="92" spans="1:96" s="59" customFormat="1" ht="18" customHeight="1" x14ac:dyDescent="0.3">
      <c r="A92" s="273" t="str">
        <f>IF(ISBLANK('ÁREA MEJORA COMPETENCIAL'!A92),"",'ÁREA MEJORA COMPETENCIAL'!A92)</f>
        <v/>
      </c>
      <c r="B92" s="129" t="str">
        <f>IF(ISBLANK('ÁREA MEJORA COMPETENCIAL'!B92),"",'ÁREA MEJORA COMPETENCIAL'!B92)</f>
        <v/>
      </c>
      <c r="C92" s="101" t="str">
        <f>IF(ISBLANK('ÁREA MEJORA COMPETENCIAL'!C92),"",'ÁREA MEJORA COMPETENCIAL'!C92)</f>
        <v/>
      </c>
      <c r="D92" s="14" t="str">
        <f>IF(ISBLANK('ÁREA MEJORA COMPETENCIAL'!D92),"",'ÁREA MEJORA COMPETENCIAL'!D92)</f>
        <v/>
      </c>
      <c r="E92" s="14" t="str">
        <f>IF(ISBLANK('ÁREA MEJORA COMPETENCIAL'!E92),"",'ÁREA MEJORA COMPETENCIAL'!E92)</f>
        <v/>
      </c>
      <c r="F92" s="14" t="str">
        <f>IF(ISBLANK('ÁREA MEJORA COMPETENCIAL'!F92),"",'ÁREA MEJORA COMPETENCIAL'!F92)</f>
        <v/>
      </c>
      <c r="G92" s="41"/>
      <c r="H92" s="170"/>
      <c r="I92" s="170"/>
      <c r="J92" s="170"/>
      <c r="K92" s="170"/>
      <c r="L92" s="170"/>
      <c r="M92" s="170"/>
      <c r="N92" s="36"/>
      <c r="O92" s="36"/>
      <c r="P92" s="36"/>
      <c r="Q92" s="197">
        <f t="shared" si="28"/>
        <v>0</v>
      </c>
      <c r="R92" s="36"/>
      <c r="S92" s="36"/>
      <c r="T92" s="31">
        <f t="shared" si="29"/>
        <v>0</v>
      </c>
      <c r="U92" s="36"/>
      <c r="V92" s="36"/>
      <c r="W92" s="31">
        <f t="shared" si="30"/>
        <v>0</v>
      </c>
      <c r="X92" s="36"/>
      <c r="Y92" s="36"/>
      <c r="Z92" s="31">
        <f t="shared" si="31"/>
        <v>0</v>
      </c>
      <c r="AA92" s="36"/>
      <c r="AB92" s="36"/>
      <c r="AC92" s="31">
        <f t="shared" si="32"/>
        <v>0</v>
      </c>
      <c r="AD92" s="36"/>
      <c r="AE92" s="197">
        <f t="shared" si="33"/>
        <v>0</v>
      </c>
      <c r="AF92" s="36"/>
      <c r="AG92" s="36"/>
      <c r="AH92" s="31">
        <f t="shared" si="34"/>
        <v>0</v>
      </c>
      <c r="AI92" s="36"/>
      <c r="AJ92" s="36"/>
      <c r="AK92" s="31">
        <f t="shared" si="35"/>
        <v>0</v>
      </c>
      <c r="AL92" s="36"/>
      <c r="AM92" s="36"/>
      <c r="AN92" s="31">
        <f t="shared" si="36"/>
        <v>0</v>
      </c>
      <c r="AO92" s="36"/>
      <c r="AP92" s="36"/>
      <c r="AQ92" s="31">
        <f t="shared" si="37"/>
        <v>0</v>
      </c>
      <c r="AR92" s="36"/>
      <c r="AS92" s="197">
        <f t="shared" si="38"/>
        <v>0</v>
      </c>
      <c r="AT92" s="225"/>
      <c r="AU92" s="225"/>
      <c r="AV92" s="31">
        <f t="shared" si="39"/>
        <v>0</v>
      </c>
      <c r="AW92" s="36"/>
      <c r="AX92" s="36"/>
      <c r="AY92" s="31">
        <f t="shared" si="40"/>
        <v>0</v>
      </c>
      <c r="AZ92" s="36"/>
      <c r="BA92" s="36"/>
      <c r="BB92" s="31">
        <f t="shared" si="41"/>
        <v>0</v>
      </c>
      <c r="BC92" s="36"/>
      <c r="BD92" s="36"/>
      <c r="BE92" s="31">
        <f t="shared" si="42"/>
        <v>0</v>
      </c>
      <c r="BF92" s="31" t="str">
        <f t="shared" si="43"/>
        <v/>
      </c>
      <c r="BG92" s="36"/>
      <c r="BH92" s="197">
        <f t="shared" si="44"/>
        <v>0</v>
      </c>
      <c r="BI92" s="113"/>
      <c r="BJ92" s="113"/>
      <c r="BK92" s="31">
        <f t="shared" si="45"/>
        <v>0</v>
      </c>
      <c r="BL92" s="113"/>
      <c r="BM92" s="113"/>
      <c r="BN92" s="31">
        <f t="shared" si="46"/>
        <v>0</v>
      </c>
      <c r="BO92" s="113"/>
      <c r="BP92" s="197">
        <f t="shared" si="47"/>
        <v>0</v>
      </c>
      <c r="BQ92" s="225"/>
      <c r="BR92" s="36"/>
      <c r="BS92" s="31">
        <f t="shared" si="48"/>
        <v>0</v>
      </c>
      <c r="BT92" s="36"/>
      <c r="BU92" s="36"/>
      <c r="BV92" s="31">
        <f t="shared" si="49"/>
        <v>0</v>
      </c>
      <c r="BW92" s="36"/>
      <c r="BX92" s="36"/>
      <c r="BY92" s="31">
        <f t="shared" si="50"/>
        <v>0</v>
      </c>
      <c r="BZ92" s="36"/>
      <c r="CA92" s="36"/>
      <c r="CB92" s="31">
        <f t="shared" si="51"/>
        <v>0</v>
      </c>
      <c r="CC92" s="36"/>
      <c r="CD92" s="36"/>
      <c r="CE92" s="31">
        <f t="shared" si="52"/>
        <v>0</v>
      </c>
      <c r="CF92" s="36"/>
      <c r="CG92" s="36"/>
      <c r="CH92" s="31">
        <f t="shared" si="53"/>
        <v>0</v>
      </c>
      <c r="CI92" s="36"/>
      <c r="CJ92" s="213">
        <f t="shared" si="54"/>
        <v>0</v>
      </c>
      <c r="CK92" s="117"/>
      <c r="CL92" s="9" t="str">
        <f>IF(ISBLANK('ÁREA MEJORA COMPETENCIAL'!S92),"",(IF(ISERROR('ÁREA MEJORA COMPETENCIAL'!S92),"",('ÁREA MEJORA COMPETENCIAL'!Y92)*3.3333333)))</f>
        <v/>
      </c>
      <c r="CM92" s="4" t="str">
        <f>IF(ISBLANK('ÁREA MEJORA COMPETENCIAL'!S92),"",(MROUND(CL92,4)))</f>
        <v/>
      </c>
      <c r="CN92" s="6" t="str">
        <f>IF('ÁREA MEJORA COMPETENCIAL'!Y92&lt;=2,"",CM92)</f>
        <v/>
      </c>
      <c r="CO92" s="214">
        <f t="shared" si="55"/>
        <v>0</v>
      </c>
      <c r="CP92" s="42" t="str">
        <f>IF(ISBLANK('ÁREA MEJORA COMPETENCIAL'!S92),"",IF(CN92="","",CO92-CN92))</f>
        <v/>
      </c>
      <c r="CQ92" s="122" t="str">
        <f>IF(ISBLANK('ÁREA MEJORA COMPETENCIAL'!S92),"",IF(CN92="","VER RESULTADOS",CO92/CN92))</f>
        <v/>
      </c>
      <c r="CR92" s="75"/>
    </row>
    <row r="93" spans="1:96" s="59" customFormat="1" ht="18" customHeight="1" x14ac:dyDescent="0.3">
      <c r="A93" s="273" t="str">
        <f>IF(ISBLANK('ÁREA MEJORA COMPETENCIAL'!A93),"",'ÁREA MEJORA COMPETENCIAL'!A93)</f>
        <v/>
      </c>
      <c r="B93" s="129" t="str">
        <f>IF(ISBLANK('ÁREA MEJORA COMPETENCIAL'!B93),"",'ÁREA MEJORA COMPETENCIAL'!B93)</f>
        <v/>
      </c>
      <c r="C93" s="101" t="str">
        <f>IF(ISBLANK('ÁREA MEJORA COMPETENCIAL'!C93),"",'ÁREA MEJORA COMPETENCIAL'!C93)</f>
        <v/>
      </c>
      <c r="D93" s="14" t="str">
        <f>IF(ISBLANK('ÁREA MEJORA COMPETENCIAL'!D93),"",'ÁREA MEJORA COMPETENCIAL'!D93)</f>
        <v/>
      </c>
      <c r="E93" s="14" t="str">
        <f>IF(ISBLANK('ÁREA MEJORA COMPETENCIAL'!E93),"",'ÁREA MEJORA COMPETENCIAL'!E93)</f>
        <v/>
      </c>
      <c r="F93" s="14" t="str">
        <f>IF(ISBLANK('ÁREA MEJORA COMPETENCIAL'!F93),"",'ÁREA MEJORA COMPETENCIAL'!F93)</f>
        <v/>
      </c>
      <c r="G93" s="41"/>
      <c r="H93" s="170"/>
      <c r="I93" s="170"/>
      <c r="J93" s="170"/>
      <c r="K93" s="170"/>
      <c r="L93" s="170"/>
      <c r="M93" s="170"/>
      <c r="N93" s="36"/>
      <c r="O93" s="36"/>
      <c r="P93" s="36"/>
      <c r="Q93" s="197">
        <f t="shared" si="28"/>
        <v>0</v>
      </c>
      <c r="R93" s="36"/>
      <c r="S93" s="36"/>
      <c r="T93" s="31">
        <f t="shared" si="29"/>
        <v>0</v>
      </c>
      <c r="U93" s="36"/>
      <c r="V93" s="36"/>
      <c r="W93" s="31">
        <f t="shared" si="30"/>
        <v>0</v>
      </c>
      <c r="X93" s="36"/>
      <c r="Y93" s="36"/>
      <c r="Z93" s="31">
        <f t="shared" si="31"/>
        <v>0</v>
      </c>
      <c r="AA93" s="36"/>
      <c r="AB93" s="36"/>
      <c r="AC93" s="31">
        <f t="shared" si="32"/>
        <v>0</v>
      </c>
      <c r="AD93" s="36"/>
      <c r="AE93" s="197">
        <f t="shared" si="33"/>
        <v>0</v>
      </c>
      <c r="AF93" s="36"/>
      <c r="AG93" s="36"/>
      <c r="AH93" s="31">
        <f t="shared" si="34"/>
        <v>0</v>
      </c>
      <c r="AI93" s="36"/>
      <c r="AJ93" s="36"/>
      <c r="AK93" s="31">
        <f t="shared" si="35"/>
        <v>0</v>
      </c>
      <c r="AL93" s="36"/>
      <c r="AM93" s="36"/>
      <c r="AN93" s="31">
        <f t="shared" si="36"/>
        <v>0</v>
      </c>
      <c r="AO93" s="36"/>
      <c r="AP93" s="36"/>
      <c r="AQ93" s="31">
        <f t="shared" si="37"/>
        <v>0</v>
      </c>
      <c r="AR93" s="36"/>
      <c r="AS93" s="197">
        <f t="shared" si="38"/>
        <v>0</v>
      </c>
      <c r="AT93" s="225"/>
      <c r="AU93" s="225"/>
      <c r="AV93" s="31">
        <f t="shared" si="39"/>
        <v>0</v>
      </c>
      <c r="AW93" s="36"/>
      <c r="AX93" s="36"/>
      <c r="AY93" s="31">
        <f t="shared" si="40"/>
        <v>0</v>
      </c>
      <c r="AZ93" s="36"/>
      <c r="BA93" s="36"/>
      <c r="BB93" s="31">
        <f t="shared" si="41"/>
        <v>0</v>
      </c>
      <c r="BC93" s="36"/>
      <c r="BD93" s="36"/>
      <c r="BE93" s="31">
        <f t="shared" si="42"/>
        <v>0</v>
      </c>
      <c r="BF93" s="31" t="str">
        <f t="shared" si="43"/>
        <v/>
      </c>
      <c r="BG93" s="36"/>
      <c r="BH93" s="197">
        <f t="shared" si="44"/>
        <v>0</v>
      </c>
      <c r="BI93" s="113"/>
      <c r="BJ93" s="113"/>
      <c r="BK93" s="31">
        <f t="shared" si="45"/>
        <v>0</v>
      </c>
      <c r="BL93" s="113"/>
      <c r="BM93" s="113"/>
      <c r="BN93" s="31">
        <f t="shared" si="46"/>
        <v>0</v>
      </c>
      <c r="BO93" s="113"/>
      <c r="BP93" s="197">
        <f t="shared" si="47"/>
        <v>0</v>
      </c>
      <c r="BQ93" s="225"/>
      <c r="BR93" s="36"/>
      <c r="BS93" s="31">
        <f t="shared" si="48"/>
        <v>0</v>
      </c>
      <c r="BT93" s="36"/>
      <c r="BU93" s="36"/>
      <c r="BV93" s="31">
        <f t="shared" si="49"/>
        <v>0</v>
      </c>
      <c r="BW93" s="36"/>
      <c r="BX93" s="36"/>
      <c r="BY93" s="31">
        <f t="shared" si="50"/>
        <v>0</v>
      </c>
      <c r="BZ93" s="36"/>
      <c r="CA93" s="36"/>
      <c r="CB93" s="31">
        <f t="shared" si="51"/>
        <v>0</v>
      </c>
      <c r="CC93" s="36"/>
      <c r="CD93" s="36"/>
      <c r="CE93" s="31">
        <f t="shared" si="52"/>
        <v>0</v>
      </c>
      <c r="CF93" s="36"/>
      <c r="CG93" s="36"/>
      <c r="CH93" s="31">
        <f t="shared" si="53"/>
        <v>0</v>
      </c>
      <c r="CI93" s="36"/>
      <c r="CJ93" s="213">
        <f t="shared" si="54"/>
        <v>0</v>
      </c>
      <c r="CK93" s="117"/>
      <c r="CL93" s="9" t="str">
        <f>IF(ISBLANK('ÁREA MEJORA COMPETENCIAL'!S93),"",(IF(ISERROR('ÁREA MEJORA COMPETENCIAL'!S93),"",('ÁREA MEJORA COMPETENCIAL'!Y93)*3.3333333)))</f>
        <v/>
      </c>
      <c r="CM93" s="4" t="str">
        <f>IF(ISBLANK('ÁREA MEJORA COMPETENCIAL'!S93),"",(MROUND(CL93,4)))</f>
        <v/>
      </c>
      <c r="CN93" s="6" t="str">
        <f>IF('ÁREA MEJORA COMPETENCIAL'!Y93&lt;=2,"",CM93)</f>
        <v/>
      </c>
      <c r="CO93" s="214">
        <f t="shared" si="55"/>
        <v>0</v>
      </c>
      <c r="CP93" s="42" t="str">
        <f>IF(ISBLANK('ÁREA MEJORA COMPETENCIAL'!S93),"",IF(CN93="","",CO93-CN93))</f>
        <v/>
      </c>
      <c r="CQ93" s="122" t="str">
        <f>IF(ISBLANK('ÁREA MEJORA COMPETENCIAL'!S93),"",IF(CN93="","VER RESULTADOS",CO93/CN93))</f>
        <v/>
      </c>
      <c r="CR93" s="75"/>
    </row>
    <row r="94" spans="1:96" s="59" customFormat="1" ht="18" customHeight="1" x14ac:dyDescent="0.3">
      <c r="A94" s="273" t="str">
        <f>IF(ISBLANK('ÁREA MEJORA COMPETENCIAL'!A94),"",'ÁREA MEJORA COMPETENCIAL'!A94)</f>
        <v/>
      </c>
      <c r="B94" s="129" t="str">
        <f>IF(ISBLANK('ÁREA MEJORA COMPETENCIAL'!B94),"",'ÁREA MEJORA COMPETENCIAL'!B94)</f>
        <v/>
      </c>
      <c r="C94" s="101" t="str">
        <f>IF(ISBLANK('ÁREA MEJORA COMPETENCIAL'!C94),"",'ÁREA MEJORA COMPETENCIAL'!C94)</f>
        <v/>
      </c>
      <c r="D94" s="14" t="str">
        <f>IF(ISBLANK('ÁREA MEJORA COMPETENCIAL'!D94),"",'ÁREA MEJORA COMPETENCIAL'!D94)</f>
        <v/>
      </c>
      <c r="E94" s="14" t="str">
        <f>IF(ISBLANK('ÁREA MEJORA COMPETENCIAL'!E94),"",'ÁREA MEJORA COMPETENCIAL'!E94)</f>
        <v/>
      </c>
      <c r="F94" s="14" t="str">
        <f>IF(ISBLANK('ÁREA MEJORA COMPETENCIAL'!F94),"",'ÁREA MEJORA COMPETENCIAL'!F94)</f>
        <v/>
      </c>
      <c r="G94" s="41"/>
      <c r="H94" s="170"/>
      <c r="I94" s="170"/>
      <c r="J94" s="170"/>
      <c r="K94" s="170"/>
      <c r="L94" s="170"/>
      <c r="M94" s="170"/>
      <c r="N94" s="36"/>
      <c r="O94" s="36"/>
      <c r="P94" s="36"/>
      <c r="Q94" s="197">
        <f t="shared" si="28"/>
        <v>0</v>
      </c>
      <c r="R94" s="36"/>
      <c r="S94" s="36"/>
      <c r="T94" s="31">
        <f t="shared" si="29"/>
        <v>0</v>
      </c>
      <c r="U94" s="36"/>
      <c r="V94" s="36"/>
      <c r="W94" s="31">
        <f t="shared" si="30"/>
        <v>0</v>
      </c>
      <c r="X94" s="36"/>
      <c r="Y94" s="36"/>
      <c r="Z94" s="31">
        <f t="shared" si="31"/>
        <v>0</v>
      </c>
      <c r="AA94" s="36"/>
      <c r="AB94" s="36"/>
      <c r="AC94" s="31">
        <f t="shared" si="32"/>
        <v>0</v>
      </c>
      <c r="AD94" s="36"/>
      <c r="AE94" s="197">
        <f t="shared" si="33"/>
        <v>0</v>
      </c>
      <c r="AF94" s="36"/>
      <c r="AG94" s="36"/>
      <c r="AH94" s="31">
        <f t="shared" si="34"/>
        <v>0</v>
      </c>
      <c r="AI94" s="36"/>
      <c r="AJ94" s="36"/>
      <c r="AK94" s="31">
        <f t="shared" si="35"/>
        <v>0</v>
      </c>
      <c r="AL94" s="36"/>
      <c r="AM94" s="36"/>
      <c r="AN94" s="31">
        <f t="shared" si="36"/>
        <v>0</v>
      </c>
      <c r="AO94" s="36"/>
      <c r="AP94" s="36"/>
      <c r="AQ94" s="31">
        <f t="shared" si="37"/>
        <v>0</v>
      </c>
      <c r="AR94" s="36"/>
      <c r="AS94" s="197">
        <f t="shared" si="38"/>
        <v>0</v>
      </c>
      <c r="AT94" s="225"/>
      <c r="AU94" s="225"/>
      <c r="AV94" s="31">
        <f t="shared" si="39"/>
        <v>0</v>
      </c>
      <c r="AW94" s="36"/>
      <c r="AX94" s="36"/>
      <c r="AY94" s="31">
        <f t="shared" si="40"/>
        <v>0</v>
      </c>
      <c r="AZ94" s="36"/>
      <c r="BA94" s="36"/>
      <c r="BB94" s="31">
        <f t="shared" si="41"/>
        <v>0</v>
      </c>
      <c r="BC94" s="36"/>
      <c r="BD94" s="36"/>
      <c r="BE94" s="31">
        <f t="shared" si="42"/>
        <v>0</v>
      </c>
      <c r="BF94" s="31" t="str">
        <f t="shared" si="43"/>
        <v/>
      </c>
      <c r="BG94" s="36"/>
      <c r="BH94" s="197">
        <f t="shared" si="44"/>
        <v>0</v>
      </c>
      <c r="BI94" s="113"/>
      <c r="BJ94" s="113"/>
      <c r="BK94" s="31">
        <f t="shared" si="45"/>
        <v>0</v>
      </c>
      <c r="BL94" s="113"/>
      <c r="BM94" s="113"/>
      <c r="BN94" s="31">
        <f t="shared" si="46"/>
        <v>0</v>
      </c>
      <c r="BO94" s="113"/>
      <c r="BP94" s="197">
        <f t="shared" si="47"/>
        <v>0</v>
      </c>
      <c r="BQ94" s="225"/>
      <c r="BR94" s="36"/>
      <c r="BS94" s="31">
        <f t="shared" si="48"/>
        <v>0</v>
      </c>
      <c r="BT94" s="36"/>
      <c r="BU94" s="36"/>
      <c r="BV94" s="31">
        <f t="shared" si="49"/>
        <v>0</v>
      </c>
      <c r="BW94" s="36"/>
      <c r="BX94" s="36"/>
      <c r="BY94" s="31">
        <f t="shared" si="50"/>
        <v>0</v>
      </c>
      <c r="BZ94" s="36"/>
      <c r="CA94" s="36"/>
      <c r="CB94" s="31">
        <f t="shared" si="51"/>
        <v>0</v>
      </c>
      <c r="CC94" s="36"/>
      <c r="CD94" s="36"/>
      <c r="CE94" s="31">
        <f t="shared" si="52"/>
        <v>0</v>
      </c>
      <c r="CF94" s="36"/>
      <c r="CG94" s="36"/>
      <c r="CH94" s="31">
        <f t="shared" si="53"/>
        <v>0</v>
      </c>
      <c r="CI94" s="36"/>
      <c r="CJ94" s="213">
        <f t="shared" si="54"/>
        <v>0</v>
      </c>
      <c r="CK94" s="117"/>
      <c r="CL94" s="9" t="str">
        <f>IF(ISBLANK('ÁREA MEJORA COMPETENCIAL'!S94),"",(IF(ISERROR('ÁREA MEJORA COMPETENCIAL'!S94),"",('ÁREA MEJORA COMPETENCIAL'!Y94)*3.3333333)))</f>
        <v/>
      </c>
      <c r="CM94" s="4" t="str">
        <f>IF(ISBLANK('ÁREA MEJORA COMPETENCIAL'!S94),"",(MROUND(CL94,4)))</f>
        <v/>
      </c>
      <c r="CN94" s="6" t="str">
        <f>IF('ÁREA MEJORA COMPETENCIAL'!Y94&lt;=2,"",CM94)</f>
        <v/>
      </c>
      <c r="CO94" s="214">
        <f t="shared" si="55"/>
        <v>0</v>
      </c>
      <c r="CP94" s="42" t="str">
        <f>IF(ISBLANK('ÁREA MEJORA COMPETENCIAL'!S94),"",IF(CN94="","",CO94-CN94))</f>
        <v/>
      </c>
      <c r="CQ94" s="122" t="str">
        <f>IF(ISBLANK('ÁREA MEJORA COMPETENCIAL'!S94),"",IF(CN94="","VER RESULTADOS",CO94/CN94))</f>
        <v/>
      </c>
      <c r="CR94" s="75"/>
    </row>
    <row r="95" spans="1:96" s="59" customFormat="1" ht="18" customHeight="1" x14ac:dyDescent="0.3">
      <c r="A95" s="273" t="str">
        <f>IF(ISBLANK('ÁREA MEJORA COMPETENCIAL'!A95),"",'ÁREA MEJORA COMPETENCIAL'!A95)</f>
        <v/>
      </c>
      <c r="B95" s="129" t="str">
        <f>IF(ISBLANK('ÁREA MEJORA COMPETENCIAL'!B95),"",'ÁREA MEJORA COMPETENCIAL'!B95)</f>
        <v/>
      </c>
      <c r="C95" s="101" t="str">
        <f>IF(ISBLANK('ÁREA MEJORA COMPETENCIAL'!C95),"",'ÁREA MEJORA COMPETENCIAL'!C95)</f>
        <v/>
      </c>
      <c r="D95" s="14" t="str">
        <f>IF(ISBLANK('ÁREA MEJORA COMPETENCIAL'!D95),"",'ÁREA MEJORA COMPETENCIAL'!D95)</f>
        <v/>
      </c>
      <c r="E95" s="14" t="str">
        <f>IF(ISBLANK('ÁREA MEJORA COMPETENCIAL'!E95),"",'ÁREA MEJORA COMPETENCIAL'!E95)</f>
        <v/>
      </c>
      <c r="F95" s="14" t="str">
        <f>IF(ISBLANK('ÁREA MEJORA COMPETENCIAL'!F95),"",'ÁREA MEJORA COMPETENCIAL'!F95)</f>
        <v/>
      </c>
      <c r="G95" s="41"/>
      <c r="H95" s="170"/>
      <c r="I95" s="170"/>
      <c r="J95" s="170"/>
      <c r="K95" s="170"/>
      <c r="L95" s="170"/>
      <c r="M95" s="170"/>
      <c r="N95" s="36"/>
      <c r="O95" s="36"/>
      <c r="P95" s="36"/>
      <c r="Q95" s="197">
        <f t="shared" si="28"/>
        <v>0</v>
      </c>
      <c r="R95" s="36"/>
      <c r="S95" s="36"/>
      <c r="T95" s="31">
        <f t="shared" si="29"/>
        <v>0</v>
      </c>
      <c r="U95" s="36"/>
      <c r="V95" s="36"/>
      <c r="W95" s="31">
        <f t="shared" si="30"/>
        <v>0</v>
      </c>
      <c r="X95" s="36"/>
      <c r="Y95" s="36"/>
      <c r="Z95" s="31">
        <f t="shared" si="31"/>
        <v>0</v>
      </c>
      <c r="AA95" s="36"/>
      <c r="AB95" s="36"/>
      <c r="AC95" s="31">
        <f t="shared" si="32"/>
        <v>0</v>
      </c>
      <c r="AD95" s="36"/>
      <c r="AE95" s="197">
        <f t="shared" si="33"/>
        <v>0</v>
      </c>
      <c r="AF95" s="36"/>
      <c r="AG95" s="36"/>
      <c r="AH95" s="31">
        <f t="shared" si="34"/>
        <v>0</v>
      </c>
      <c r="AI95" s="36"/>
      <c r="AJ95" s="36"/>
      <c r="AK95" s="31">
        <f t="shared" si="35"/>
        <v>0</v>
      </c>
      <c r="AL95" s="36"/>
      <c r="AM95" s="36"/>
      <c r="AN95" s="31">
        <f t="shared" si="36"/>
        <v>0</v>
      </c>
      <c r="AO95" s="36"/>
      <c r="AP95" s="36"/>
      <c r="AQ95" s="31">
        <f t="shared" si="37"/>
        <v>0</v>
      </c>
      <c r="AR95" s="36"/>
      <c r="AS95" s="197">
        <f t="shared" si="38"/>
        <v>0</v>
      </c>
      <c r="AT95" s="225"/>
      <c r="AU95" s="225"/>
      <c r="AV95" s="31">
        <f t="shared" si="39"/>
        <v>0</v>
      </c>
      <c r="AW95" s="36"/>
      <c r="AX95" s="36"/>
      <c r="AY95" s="31">
        <f t="shared" si="40"/>
        <v>0</v>
      </c>
      <c r="AZ95" s="36"/>
      <c r="BA95" s="36"/>
      <c r="BB95" s="31">
        <f t="shared" si="41"/>
        <v>0</v>
      </c>
      <c r="BC95" s="36"/>
      <c r="BD95" s="36"/>
      <c r="BE95" s="31">
        <f t="shared" si="42"/>
        <v>0</v>
      </c>
      <c r="BF95" s="31" t="str">
        <f t="shared" si="43"/>
        <v/>
      </c>
      <c r="BG95" s="36"/>
      <c r="BH95" s="197">
        <f t="shared" si="44"/>
        <v>0</v>
      </c>
      <c r="BI95" s="113"/>
      <c r="BJ95" s="113"/>
      <c r="BK95" s="31">
        <f t="shared" si="45"/>
        <v>0</v>
      </c>
      <c r="BL95" s="113"/>
      <c r="BM95" s="113"/>
      <c r="BN95" s="31">
        <f t="shared" si="46"/>
        <v>0</v>
      </c>
      <c r="BO95" s="113"/>
      <c r="BP95" s="197">
        <f t="shared" si="47"/>
        <v>0</v>
      </c>
      <c r="BQ95" s="225"/>
      <c r="BR95" s="36"/>
      <c r="BS95" s="31">
        <f t="shared" si="48"/>
        <v>0</v>
      </c>
      <c r="BT95" s="36"/>
      <c r="BU95" s="36"/>
      <c r="BV95" s="31">
        <f t="shared" si="49"/>
        <v>0</v>
      </c>
      <c r="BW95" s="36"/>
      <c r="BX95" s="36"/>
      <c r="BY95" s="31">
        <f t="shared" si="50"/>
        <v>0</v>
      </c>
      <c r="BZ95" s="36"/>
      <c r="CA95" s="36"/>
      <c r="CB95" s="31">
        <f t="shared" si="51"/>
        <v>0</v>
      </c>
      <c r="CC95" s="36"/>
      <c r="CD95" s="36"/>
      <c r="CE95" s="31">
        <f t="shared" si="52"/>
        <v>0</v>
      </c>
      <c r="CF95" s="36"/>
      <c r="CG95" s="36"/>
      <c r="CH95" s="31">
        <f t="shared" si="53"/>
        <v>0</v>
      </c>
      <c r="CI95" s="36"/>
      <c r="CJ95" s="213">
        <f t="shared" si="54"/>
        <v>0</v>
      </c>
      <c r="CK95" s="117"/>
      <c r="CL95" s="9" t="str">
        <f>IF(ISBLANK('ÁREA MEJORA COMPETENCIAL'!S95),"",(IF(ISERROR('ÁREA MEJORA COMPETENCIAL'!S95),"",('ÁREA MEJORA COMPETENCIAL'!Y95)*3.3333333)))</f>
        <v/>
      </c>
      <c r="CM95" s="4" t="str">
        <f>IF(ISBLANK('ÁREA MEJORA COMPETENCIAL'!S95),"",(MROUND(CL95,4)))</f>
        <v/>
      </c>
      <c r="CN95" s="6" t="str">
        <f>IF('ÁREA MEJORA COMPETENCIAL'!Y95&lt;=2,"",CM95)</f>
        <v/>
      </c>
      <c r="CO95" s="214">
        <f t="shared" si="55"/>
        <v>0</v>
      </c>
      <c r="CP95" s="42" t="str">
        <f>IF(ISBLANK('ÁREA MEJORA COMPETENCIAL'!S95),"",IF(CN95="","",CO95-CN95))</f>
        <v/>
      </c>
      <c r="CQ95" s="122" t="str">
        <f>IF(ISBLANK('ÁREA MEJORA COMPETENCIAL'!S95),"",IF(CN95="","VER RESULTADOS",CO95/CN95))</f>
        <v/>
      </c>
      <c r="CR95" s="75"/>
    </row>
    <row r="96" spans="1:96" s="59" customFormat="1" ht="18" customHeight="1" x14ac:dyDescent="0.3">
      <c r="A96" s="273" t="str">
        <f>IF(ISBLANK('ÁREA MEJORA COMPETENCIAL'!A96),"",'ÁREA MEJORA COMPETENCIAL'!A96)</f>
        <v/>
      </c>
      <c r="B96" s="129" t="str">
        <f>IF(ISBLANK('ÁREA MEJORA COMPETENCIAL'!B96),"",'ÁREA MEJORA COMPETENCIAL'!B96)</f>
        <v/>
      </c>
      <c r="C96" s="101" t="str">
        <f>IF(ISBLANK('ÁREA MEJORA COMPETENCIAL'!C96),"",'ÁREA MEJORA COMPETENCIAL'!C96)</f>
        <v/>
      </c>
      <c r="D96" s="14" t="str">
        <f>IF(ISBLANK('ÁREA MEJORA COMPETENCIAL'!D96),"",'ÁREA MEJORA COMPETENCIAL'!D96)</f>
        <v/>
      </c>
      <c r="E96" s="14" t="str">
        <f>IF(ISBLANK('ÁREA MEJORA COMPETENCIAL'!E96),"",'ÁREA MEJORA COMPETENCIAL'!E96)</f>
        <v/>
      </c>
      <c r="F96" s="14" t="str">
        <f>IF(ISBLANK('ÁREA MEJORA COMPETENCIAL'!F96),"",'ÁREA MEJORA COMPETENCIAL'!F96)</f>
        <v/>
      </c>
      <c r="G96" s="41"/>
      <c r="H96" s="170"/>
      <c r="I96" s="170"/>
      <c r="J96" s="170"/>
      <c r="K96" s="170"/>
      <c r="L96" s="170"/>
      <c r="M96" s="170"/>
      <c r="N96" s="36"/>
      <c r="O96" s="36"/>
      <c r="P96" s="36"/>
      <c r="Q96" s="197">
        <f t="shared" si="28"/>
        <v>0</v>
      </c>
      <c r="R96" s="36"/>
      <c r="S96" s="36"/>
      <c r="T96" s="31">
        <f t="shared" si="29"/>
        <v>0</v>
      </c>
      <c r="U96" s="36"/>
      <c r="V96" s="36"/>
      <c r="W96" s="31">
        <f t="shared" si="30"/>
        <v>0</v>
      </c>
      <c r="X96" s="36"/>
      <c r="Y96" s="36"/>
      <c r="Z96" s="31">
        <f t="shared" si="31"/>
        <v>0</v>
      </c>
      <c r="AA96" s="36"/>
      <c r="AB96" s="36"/>
      <c r="AC96" s="31">
        <f t="shared" si="32"/>
        <v>0</v>
      </c>
      <c r="AD96" s="36"/>
      <c r="AE96" s="197">
        <f t="shared" si="33"/>
        <v>0</v>
      </c>
      <c r="AF96" s="36"/>
      <c r="AG96" s="36"/>
      <c r="AH96" s="31">
        <f t="shared" si="34"/>
        <v>0</v>
      </c>
      <c r="AI96" s="36"/>
      <c r="AJ96" s="36"/>
      <c r="AK96" s="31">
        <f t="shared" si="35"/>
        <v>0</v>
      </c>
      <c r="AL96" s="36"/>
      <c r="AM96" s="36"/>
      <c r="AN96" s="31">
        <f t="shared" si="36"/>
        <v>0</v>
      </c>
      <c r="AO96" s="36"/>
      <c r="AP96" s="36"/>
      <c r="AQ96" s="31">
        <f t="shared" si="37"/>
        <v>0</v>
      </c>
      <c r="AR96" s="36"/>
      <c r="AS96" s="197">
        <f t="shared" si="38"/>
        <v>0</v>
      </c>
      <c r="AT96" s="225"/>
      <c r="AU96" s="225"/>
      <c r="AV96" s="31">
        <f t="shared" si="39"/>
        <v>0</v>
      </c>
      <c r="AW96" s="36"/>
      <c r="AX96" s="36"/>
      <c r="AY96" s="31">
        <f t="shared" si="40"/>
        <v>0</v>
      </c>
      <c r="AZ96" s="36"/>
      <c r="BA96" s="36"/>
      <c r="BB96" s="31">
        <f t="shared" si="41"/>
        <v>0</v>
      </c>
      <c r="BC96" s="36"/>
      <c r="BD96" s="36"/>
      <c r="BE96" s="31">
        <f t="shared" si="42"/>
        <v>0</v>
      </c>
      <c r="BF96" s="31" t="str">
        <f t="shared" si="43"/>
        <v/>
      </c>
      <c r="BG96" s="36"/>
      <c r="BH96" s="197">
        <f t="shared" si="44"/>
        <v>0</v>
      </c>
      <c r="BI96" s="113"/>
      <c r="BJ96" s="113"/>
      <c r="BK96" s="31">
        <f t="shared" si="45"/>
        <v>0</v>
      </c>
      <c r="BL96" s="113"/>
      <c r="BM96" s="113"/>
      <c r="BN96" s="31">
        <f t="shared" si="46"/>
        <v>0</v>
      </c>
      <c r="BO96" s="113"/>
      <c r="BP96" s="197">
        <f t="shared" si="47"/>
        <v>0</v>
      </c>
      <c r="BQ96" s="225"/>
      <c r="BR96" s="36"/>
      <c r="BS96" s="31">
        <f t="shared" si="48"/>
        <v>0</v>
      </c>
      <c r="BT96" s="36"/>
      <c r="BU96" s="36"/>
      <c r="BV96" s="31">
        <f t="shared" si="49"/>
        <v>0</v>
      </c>
      <c r="BW96" s="36"/>
      <c r="BX96" s="36"/>
      <c r="BY96" s="31">
        <f t="shared" si="50"/>
        <v>0</v>
      </c>
      <c r="BZ96" s="36"/>
      <c r="CA96" s="36"/>
      <c r="CB96" s="31">
        <f t="shared" si="51"/>
        <v>0</v>
      </c>
      <c r="CC96" s="36"/>
      <c r="CD96" s="36"/>
      <c r="CE96" s="31">
        <f t="shared" si="52"/>
        <v>0</v>
      </c>
      <c r="CF96" s="36"/>
      <c r="CG96" s="36"/>
      <c r="CH96" s="31">
        <f t="shared" si="53"/>
        <v>0</v>
      </c>
      <c r="CI96" s="36"/>
      <c r="CJ96" s="213">
        <f t="shared" si="54"/>
        <v>0</v>
      </c>
      <c r="CK96" s="117"/>
      <c r="CL96" s="9" t="str">
        <f>IF(ISBLANK('ÁREA MEJORA COMPETENCIAL'!S96),"",(IF(ISERROR('ÁREA MEJORA COMPETENCIAL'!S96),"",('ÁREA MEJORA COMPETENCIAL'!Y96)*3.3333333)))</f>
        <v/>
      </c>
      <c r="CM96" s="4" t="str">
        <f>IF(ISBLANK('ÁREA MEJORA COMPETENCIAL'!S96),"",(MROUND(CL96,4)))</f>
        <v/>
      </c>
      <c r="CN96" s="6" t="str">
        <f>IF('ÁREA MEJORA COMPETENCIAL'!Y96&lt;=2,"",CM96)</f>
        <v/>
      </c>
      <c r="CO96" s="214">
        <f t="shared" si="55"/>
        <v>0</v>
      </c>
      <c r="CP96" s="42" t="str">
        <f>IF(ISBLANK('ÁREA MEJORA COMPETENCIAL'!S96),"",IF(CN96="","",CO96-CN96))</f>
        <v/>
      </c>
      <c r="CQ96" s="122" t="str">
        <f>IF(ISBLANK('ÁREA MEJORA COMPETENCIAL'!S96),"",IF(CN96="","VER RESULTADOS",CO96/CN96))</f>
        <v/>
      </c>
      <c r="CR96" s="75"/>
    </row>
    <row r="97" spans="1:96" s="59" customFormat="1" ht="18" customHeight="1" x14ac:dyDescent="0.3">
      <c r="A97" s="273" t="str">
        <f>IF(ISBLANK('ÁREA MEJORA COMPETENCIAL'!A97),"",'ÁREA MEJORA COMPETENCIAL'!A97)</f>
        <v/>
      </c>
      <c r="B97" s="129" t="str">
        <f>IF(ISBLANK('ÁREA MEJORA COMPETENCIAL'!B97),"",'ÁREA MEJORA COMPETENCIAL'!B97)</f>
        <v/>
      </c>
      <c r="C97" s="101" t="str">
        <f>IF(ISBLANK('ÁREA MEJORA COMPETENCIAL'!C97),"",'ÁREA MEJORA COMPETENCIAL'!C97)</f>
        <v/>
      </c>
      <c r="D97" s="14" t="str">
        <f>IF(ISBLANK('ÁREA MEJORA COMPETENCIAL'!D97),"",'ÁREA MEJORA COMPETENCIAL'!D97)</f>
        <v/>
      </c>
      <c r="E97" s="14" t="str">
        <f>IF(ISBLANK('ÁREA MEJORA COMPETENCIAL'!E97),"",'ÁREA MEJORA COMPETENCIAL'!E97)</f>
        <v/>
      </c>
      <c r="F97" s="14" t="str">
        <f>IF(ISBLANK('ÁREA MEJORA COMPETENCIAL'!F97),"",'ÁREA MEJORA COMPETENCIAL'!F97)</f>
        <v/>
      </c>
      <c r="G97" s="41"/>
      <c r="H97" s="170"/>
      <c r="I97" s="170"/>
      <c r="J97" s="170"/>
      <c r="K97" s="170"/>
      <c r="L97" s="170"/>
      <c r="M97" s="170"/>
      <c r="N97" s="36"/>
      <c r="O97" s="36"/>
      <c r="P97" s="36"/>
      <c r="Q97" s="197">
        <f t="shared" si="28"/>
        <v>0</v>
      </c>
      <c r="R97" s="36"/>
      <c r="S97" s="36"/>
      <c r="T97" s="31">
        <f t="shared" si="29"/>
        <v>0</v>
      </c>
      <c r="U97" s="36"/>
      <c r="V97" s="36"/>
      <c r="W97" s="31">
        <f t="shared" si="30"/>
        <v>0</v>
      </c>
      <c r="X97" s="36"/>
      <c r="Y97" s="36"/>
      <c r="Z97" s="31">
        <f t="shared" si="31"/>
        <v>0</v>
      </c>
      <c r="AA97" s="36"/>
      <c r="AB97" s="36"/>
      <c r="AC97" s="31">
        <f t="shared" si="32"/>
        <v>0</v>
      </c>
      <c r="AD97" s="36"/>
      <c r="AE97" s="197">
        <f t="shared" si="33"/>
        <v>0</v>
      </c>
      <c r="AF97" s="36"/>
      <c r="AG97" s="36"/>
      <c r="AH97" s="31">
        <f t="shared" si="34"/>
        <v>0</v>
      </c>
      <c r="AI97" s="36"/>
      <c r="AJ97" s="36"/>
      <c r="AK97" s="31">
        <f t="shared" si="35"/>
        <v>0</v>
      </c>
      <c r="AL97" s="36"/>
      <c r="AM97" s="36"/>
      <c r="AN97" s="31">
        <f t="shared" si="36"/>
        <v>0</v>
      </c>
      <c r="AO97" s="36"/>
      <c r="AP97" s="36"/>
      <c r="AQ97" s="31">
        <f t="shared" si="37"/>
        <v>0</v>
      </c>
      <c r="AR97" s="36"/>
      <c r="AS97" s="197">
        <f t="shared" si="38"/>
        <v>0</v>
      </c>
      <c r="AT97" s="225"/>
      <c r="AU97" s="225"/>
      <c r="AV97" s="31">
        <f t="shared" si="39"/>
        <v>0</v>
      </c>
      <c r="AW97" s="36"/>
      <c r="AX97" s="36"/>
      <c r="AY97" s="31">
        <f t="shared" si="40"/>
        <v>0</v>
      </c>
      <c r="AZ97" s="36"/>
      <c r="BA97" s="36"/>
      <c r="BB97" s="31">
        <f t="shared" si="41"/>
        <v>0</v>
      </c>
      <c r="BC97" s="36"/>
      <c r="BD97" s="36"/>
      <c r="BE97" s="31">
        <f t="shared" si="42"/>
        <v>0</v>
      </c>
      <c r="BF97" s="31" t="str">
        <f t="shared" si="43"/>
        <v/>
      </c>
      <c r="BG97" s="36"/>
      <c r="BH97" s="197">
        <f t="shared" si="44"/>
        <v>0</v>
      </c>
      <c r="BI97" s="113"/>
      <c r="BJ97" s="113"/>
      <c r="BK97" s="31">
        <f t="shared" si="45"/>
        <v>0</v>
      </c>
      <c r="BL97" s="113"/>
      <c r="BM97" s="113"/>
      <c r="BN97" s="31">
        <f t="shared" si="46"/>
        <v>0</v>
      </c>
      <c r="BO97" s="113"/>
      <c r="BP97" s="197">
        <f t="shared" si="47"/>
        <v>0</v>
      </c>
      <c r="BQ97" s="225"/>
      <c r="BR97" s="36"/>
      <c r="BS97" s="31">
        <f t="shared" si="48"/>
        <v>0</v>
      </c>
      <c r="BT97" s="36"/>
      <c r="BU97" s="36"/>
      <c r="BV97" s="31">
        <f t="shared" si="49"/>
        <v>0</v>
      </c>
      <c r="BW97" s="36"/>
      <c r="BX97" s="36"/>
      <c r="BY97" s="31">
        <f t="shared" si="50"/>
        <v>0</v>
      </c>
      <c r="BZ97" s="36"/>
      <c r="CA97" s="36"/>
      <c r="CB97" s="31">
        <f t="shared" si="51"/>
        <v>0</v>
      </c>
      <c r="CC97" s="36"/>
      <c r="CD97" s="36"/>
      <c r="CE97" s="31">
        <f t="shared" si="52"/>
        <v>0</v>
      </c>
      <c r="CF97" s="36"/>
      <c r="CG97" s="36"/>
      <c r="CH97" s="31">
        <f t="shared" si="53"/>
        <v>0</v>
      </c>
      <c r="CI97" s="36"/>
      <c r="CJ97" s="213">
        <f t="shared" si="54"/>
        <v>0</v>
      </c>
      <c r="CK97" s="117"/>
      <c r="CL97" s="9" t="str">
        <f>IF(ISBLANK('ÁREA MEJORA COMPETENCIAL'!S97),"",(IF(ISERROR('ÁREA MEJORA COMPETENCIAL'!S97),"",('ÁREA MEJORA COMPETENCIAL'!Y97)*3.3333333)))</f>
        <v/>
      </c>
      <c r="CM97" s="4" t="str">
        <f>IF(ISBLANK('ÁREA MEJORA COMPETENCIAL'!S97),"",(MROUND(CL97,4)))</f>
        <v/>
      </c>
      <c r="CN97" s="6" t="str">
        <f>IF('ÁREA MEJORA COMPETENCIAL'!Y97&lt;=2,"",CM97)</f>
        <v/>
      </c>
      <c r="CO97" s="214">
        <f t="shared" si="55"/>
        <v>0</v>
      </c>
      <c r="CP97" s="42" t="str">
        <f>IF(ISBLANK('ÁREA MEJORA COMPETENCIAL'!S97),"",IF(CN97="","",CO97-CN97))</f>
        <v/>
      </c>
      <c r="CQ97" s="122" t="str">
        <f>IF(ISBLANK('ÁREA MEJORA COMPETENCIAL'!S97),"",IF(CN97="","VER RESULTADOS",CO97/CN97))</f>
        <v/>
      </c>
      <c r="CR97" s="75"/>
    </row>
    <row r="98" spans="1:96" s="59" customFormat="1" ht="18" customHeight="1" x14ac:dyDescent="0.3">
      <c r="A98" s="273" t="str">
        <f>IF(ISBLANK('ÁREA MEJORA COMPETENCIAL'!A98),"",'ÁREA MEJORA COMPETENCIAL'!A98)</f>
        <v/>
      </c>
      <c r="B98" s="129" t="str">
        <f>IF(ISBLANK('ÁREA MEJORA COMPETENCIAL'!B98),"",'ÁREA MEJORA COMPETENCIAL'!B98)</f>
        <v/>
      </c>
      <c r="C98" s="101" t="str">
        <f>IF(ISBLANK('ÁREA MEJORA COMPETENCIAL'!C98),"",'ÁREA MEJORA COMPETENCIAL'!C98)</f>
        <v/>
      </c>
      <c r="D98" s="14" t="str">
        <f>IF(ISBLANK('ÁREA MEJORA COMPETENCIAL'!D98),"",'ÁREA MEJORA COMPETENCIAL'!D98)</f>
        <v/>
      </c>
      <c r="E98" s="14" t="str">
        <f>IF(ISBLANK('ÁREA MEJORA COMPETENCIAL'!E98),"",'ÁREA MEJORA COMPETENCIAL'!E98)</f>
        <v/>
      </c>
      <c r="F98" s="14" t="str">
        <f>IF(ISBLANK('ÁREA MEJORA COMPETENCIAL'!F98),"",'ÁREA MEJORA COMPETENCIAL'!F98)</f>
        <v/>
      </c>
      <c r="G98" s="41"/>
      <c r="H98" s="170"/>
      <c r="I98" s="170"/>
      <c r="J98" s="170"/>
      <c r="K98" s="170"/>
      <c r="L98" s="170"/>
      <c r="M98" s="170"/>
      <c r="N98" s="36"/>
      <c r="O98" s="36"/>
      <c r="P98" s="36"/>
      <c r="Q98" s="197">
        <f t="shared" si="28"/>
        <v>0</v>
      </c>
      <c r="R98" s="36"/>
      <c r="S98" s="36"/>
      <c r="T98" s="31">
        <f t="shared" si="29"/>
        <v>0</v>
      </c>
      <c r="U98" s="36"/>
      <c r="V98" s="36"/>
      <c r="W98" s="31">
        <f t="shared" si="30"/>
        <v>0</v>
      </c>
      <c r="X98" s="36"/>
      <c r="Y98" s="36"/>
      <c r="Z98" s="31">
        <f t="shared" si="31"/>
        <v>0</v>
      </c>
      <c r="AA98" s="36"/>
      <c r="AB98" s="36"/>
      <c r="AC98" s="31">
        <f t="shared" si="32"/>
        <v>0</v>
      </c>
      <c r="AD98" s="36"/>
      <c r="AE98" s="197">
        <f t="shared" si="33"/>
        <v>0</v>
      </c>
      <c r="AF98" s="36"/>
      <c r="AG98" s="36"/>
      <c r="AH98" s="31">
        <f t="shared" si="34"/>
        <v>0</v>
      </c>
      <c r="AI98" s="36"/>
      <c r="AJ98" s="36"/>
      <c r="AK98" s="31">
        <f t="shared" si="35"/>
        <v>0</v>
      </c>
      <c r="AL98" s="36"/>
      <c r="AM98" s="36"/>
      <c r="AN98" s="31">
        <f t="shared" si="36"/>
        <v>0</v>
      </c>
      <c r="AO98" s="36"/>
      <c r="AP98" s="36"/>
      <c r="AQ98" s="31">
        <f t="shared" si="37"/>
        <v>0</v>
      </c>
      <c r="AR98" s="36"/>
      <c r="AS98" s="197">
        <f t="shared" si="38"/>
        <v>0</v>
      </c>
      <c r="AT98" s="225"/>
      <c r="AU98" s="225"/>
      <c r="AV98" s="31">
        <f t="shared" si="39"/>
        <v>0</v>
      </c>
      <c r="AW98" s="36"/>
      <c r="AX98" s="36"/>
      <c r="AY98" s="31">
        <f t="shared" si="40"/>
        <v>0</v>
      </c>
      <c r="AZ98" s="36"/>
      <c r="BA98" s="36"/>
      <c r="BB98" s="31">
        <f t="shared" si="41"/>
        <v>0</v>
      </c>
      <c r="BC98" s="36"/>
      <c r="BD98" s="36"/>
      <c r="BE98" s="31">
        <f t="shared" si="42"/>
        <v>0</v>
      </c>
      <c r="BF98" s="31" t="str">
        <f t="shared" si="43"/>
        <v/>
      </c>
      <c r="BG98" s="36"/>
      <c r="BH98" s="197">
        <f t="shared" si="44"/>
        <v>0</v>
      </c>
      <c r="BI98" s="113"/>
      <c r="BJ98" s="113"/>
      <c r="BK98" s="31">
        <f t="shared" si="45"/>
        <v>0</v>
      </c>
      <c r="BL98" s="113"/>
      <c r="BM98" s="113"/>
      <c r="BN98" s="31">
        <f t="shared" si="46"/>
        <v>0</v>
      </c>
      <c r="BO98" s="113"/>
      <c r="BP98" s="197">
        <f t="shared" si="47"/>
        <v>0</v>
      </c>
      <c r="BQ98" s="225"/>
      <c r="BR98" s="36"/>
      <c r="BS98" s="31">
        <f t="shared" si="48"/>
        <v>0</v>
      </c>
      <c r="BT98" s="36"/>
      <c r="BU98" s="36"/>
      <c r="BV98" s="31">
        <f t="shared" si="49"/>
        <v>0</v>
      </c>
      <c r="BW98" s="36"/>
      <c r="BX98" s="36"/>
      <c r="BY98" s="31">
        <f t="shared" si="50"/>
        <v>0</v>
      </c>
      <c r="BZ98" s="36"/>
      <c r="CA98" s="36"/>
      <c r="CB98" s="31">
        <f t="shared" si="51"/>
        <v>0</v>
      </c>
      <c r="CC98" s="36"/>
      <c r="CD98" s="36"/>
      <c r="CE98" s="31">
        <f t="shared" si="52"/>
        <v>0</v>
      </c>
      <c r="CF98" s="36"/>
      <c r="CG98" s="36"/>
      <c r="CH98" s="31">
        <f t="shared" si="53"/>
        <v>0</v>
      </c>
      <c r="CI98" s="36"/>
      <c r="CJ98" s="213">
        <f t="shared" si="54"/>
        <v>0</v>
      </c>
      <c r="CK98" s="117"/>
      <c r="CL98" s="9" t="str">
        <f>IF(ISBLANK('ÁREA MEJORA COMPETENCIAL'!S98),"",(IF(ISERROR('ÁREA MEJORA COMPETENCIAL'!S98),"",('ÁREA MEJORA COMPETENCIAL'!Y98)*3.3333333)))</f>
        <v/>
      </c>
      <c r="CM98" s="4" t="str">
        <f>IF(ISBLANK('ÁREA MEJORA COMPETENCIAL'!S98),"",(MROUND(CL98,4)))</f>
        <v/>
      </c>
      <c r="CN98" s="6" t="str">
        <f>IF('ÁREA MEJORA COMPETENCIAL'!Y98&lt;=2,"",CM98)</f>
        <v/>
      </c>
      <c r="CO98" s="214">
        <f t="shared" si="55"/>
        <v>0</v>
      </c>
      <c r="CP98" s="42" t="str">
        <f>IF(ISBLANK('ÁREA MEJORA COMPETENCIAL'!S98),"",IF(CN98="","",CO98-CN98))</f>
        <v/>
      </c>
      <c r="CQ98" s="122" t="str">
        <f>IF(ISBLANK('ÁREA MEJORA COMPETENCIAL'!S98),"",IF(CN98="","VER RESULTADOS",CO98/CN98))</f>
        <v/>
      </c>
      <c r="CR98" s="75"/>
    </row>
    <row r="99" spans="1:96" s="59" customFormat="1" ht="18" customHeight="1" x14ac:dyDescent="0.3">
      <c r="A99" s="273" t="str">
        <f>IF(ISBLANK('ÁREA MEJORA COMPETENCIAL'!A99),"",'ÁREA MEJORA COMPETENCIAL'!A99)</f>
        <v/>
      </c>
      <c r="B99" s="129" t="str">
        <f>IF(ISBLANK('ÁREA MEJORA COMPETENCIAL'!B99),"",'ÁREA MEJORA COMPETENCIAL'!B99)</f>
        <v/>
      </c>
      <c r="C99" s="101" t="str">
        <f>IF(ISBLANK('ÁREA MEJORA COMPETENCIAL'!C99),"",'ÁREA MEJORA COMPETENCIAL'!C99)</f>
        <v/>
      </c>
      <c r="D99" s="14" t="str">
        <f>IF(ISBLANK('ÁREA MEJORA COMPETENCIAL'!D99),"",'ÁREA MEJORA COMPETENCIAL'!D99)</f>
        <v/>
      </c>
      <c r="E99" s="14" t="str">
        <f>IF(ISBLANK('ÁREA MEJORA COMPETENCIAL'!E99),"",'ÁREA MEJORA COMPETENCIAL'!E99)</f>
        <v/>
      </c>
      <c r="F99" s="14" t="str">
        <f>IF(ISBLANK('ÁREA MEJORA COMPETENCIAL'!F99),"",'ÁREA MEJORA COMPETENCIAL'!F99)</f>
        <v/>
      </c>
      <c r="G99" s="41"/>
      <c r="H99" s="170"/>
      <c r="I99" s="170"/>
      <c r="J99" s="170"/>
      <c r="K99" s="170"/>
      <c r="L99" s="170"/>
      <c r="M99" s="170"/>
      <c r="N99" s="36"/>
      <c r="O99" s="36"/>
      <c r="P99" s="36"/>
      <c r="Q99" s="197">
        <f t="shared" si="28"/>
        <v>0</v>
      </c>
      <c r="R99" s="36"/>
      <c r="S99" s="36"/>
      <c r="T99" s="31">
        <f t="shared" si="29"/>
        <v>0</v>
      </c>
      <c r="U99" s="36"/>
      <c r="V99" s="36"/>
      <c r="W99" s="31">
        <f t="shared" si="30"/>
        <v>0</v>
      </c>
      <c r="X99" s="36"/>
      <c r="Y99" s="36"/>
      <c r="Z99" s="31">
        <f t="shared" si="31"/>
        <v>0</v>
      </c>
      <c r="AA99" s="36"/>
      <c r="AB99" s="36"/>
      <c r="AC99" s="31">
        <f t="shared" si="32"/>
        <v>0</v>
      </c>
      <c r="AD99" s="36"/>
      <c r="AE99" s="197">
        <f t="shared" si="33"/>
        <v>0</v>
      </c>
      <c r="AF99" s="36"/>
      <c r="AG99" s="36"/>
      <c r="AH99" s="31">
        <f t="shared" si="34"/>
        <v>0</v>
      </c>
      <c r="AI99" s="36"/>
      <c r="AJ99" s="36"/>
      <c r="AK99" s="31">
        <f t="shared" si="35"/>
        <v>0</v>
      </c>
      <c r="AL99" s="36"/>
      <c r="AM99" s="36"/>
      <c r="AN99" s="31">
        <f t="shared" si="36"/>
        <v>0</v>
      </c>
      <c r="AO99" s="36"/>
      <c r="AP99" s="36"/>
      <c r="AQ99" s="31">
        <f t="shared" si="37"/>
        <v>0</v>
      </c>
      <c r="AR99" s="36"/>
      <c r="AS99" s="197">
        <f t="shared" si="38"/>
        <v>0</v>
      </c>
      <c r="AT99" s="225"/>
      <c r="AU99" s="225"/>
      <c r="AV99" s="31">
        <f t="shared" si="39"/>
        <v>0</v>
      </c>
      <c r="AW99" s="36"/>
      <c r="AX99" s="36"/>
      <c r="AY99" s="31">
        <f t="shared" si="40"/>
        <v>0</v>
      </c>
      <c r="AZ99" s="36"/>
      <c r="BA99" s="36"/>
      <c r="BB99" s="31">
        <f t="shared" si="41"/>
        <v>0</v>
      </c>
      <c r="BC99" s="36"/>
      <c r="BD99" s="36"/>
      <c r="BE99" s="31">
        <f t="shared" si="42"/>
        <v>0</v>
      </c>
      <c r="BF99" s="31" t="str">
        <f t="shared" si="43"/>
        <v/>
      </c>
      <c r="BG99" s="36"/>
      <c r="BH99" s="197">
        <f t="shared" si="44"/>
        <v>0</v>
      </c>
      <c r="BI99" s="113"/>
      <c r="BJ99" s="113"/>
      <c r="BK99" s="31">
        <f t="shared" si="45"/>
        <v>0</v>
      </c>
      <c r="BL99" s="113"/>
      <c r="BM99" s="113"/>
      <c r="BN99" s="31">
        <f t="shared" si="46"/>
        <v>0</v>
      </c>
      <c r="BO99" s="113"/>
      <c r="BP99" s="197">
        <f t="shared" si="47"/>
        <v>0</v>
      </c>
      <c r="BQ99" s="225"/>
      <c r="BR99" s="36"/>
      <c r="BS99" s="31">
        <f t="shared" si="48"/>
        <v>0</v>
      </c>
      <c r="BT99" s="36"/>
      <c r="BU99" s="36"/>
      <c r="BV99" s="31">
        <f t="shared" si="49"/>
        <v>0</v>
      </c>
      <c r="BW99" s="36"/>
      <c r="BX99" s="36"/>
      <c r="BY99" s="31">
        <f t="shared" si="50"/>
        <v>0</v>
      </c>
      <c r="BZ99" s="36"/>
      <c r="CA99" s="36"/>
      <c r="CB99" s="31">
        <f t="shared" si="51"/>
        <v>0</v>
      </c>
      <c r="CC99" s="36"/>
      <c r="CD99" s="36"/>
      <c r="CE99" s="31">
        <f t="shared" si="52"/>
        <v>0</v>
      </c>
      <c r="CF99" s="36"/>
      <c r="CG99" s="36"/>
      <c r="CH99" s="31">
        <f t="shared" si="53"/>
        <v>0</v>
      </c>
      <c r="CI99" s="36"/>
      <c r="CJ99" s="213">
        <f t="shared" si="54"/>
        <v>0</v>
      </c>
      <c r="CK99" s="117"/>
      <c r="CL99" s="9" t="str">
        <f>IF(ISBLANK('ÁREA MEJORA COMPETENCIAL'!S99),"",(IF(ISERROR('ÁREA MEJORA COMPETENCIAL'!S99),"",('ÁREA MEJORA COMPETENCIAL'!Y99)*3.3333333)))</f>
        <v/>
      </c>
      <c r="CM99" s="4" t="str">
        <f>IF(ISBLANK('ÁREA MEJORA COMPETENCIAL'!S99),"",(MROUND(CL99,4)))</f>
        <v/>
      </c>
      <c r="CN99" s="6" t="str">
        <f>IF('ÁREA MEJORA COMPETENCIAL'!Y99&lt;=2,"",CM99)</f>
        <v/>
      </c>
      <c r="CO99" s="214">
        <f t="shared" si="55"/>
        <v>0</v>
      </c>
      <c r="CP99" s="42" t="str">
        <f>IF(ISBLANK('ÁREA MEJORA COMPETENCIAL'!S99),"",IF(CN99="","",CO99-CN99))</f>
        <v/>
      </c>
      <c r="CQ99" s="122" t="str">
        <f>IF(ISBLANK('ÁREA MEJORA COMPETENCIAL'!S99),"",IF(CN99="","VER RESULTADOS",CO99/CN99))</f>
        <v/>
      </c>
      <c r="CR99" s="75"/>
    </row>
    <row r="100" spans="1:96" s="59" customFormat="1" ht="18" customHeight="1" x14ac:dyDescent="0.3">
      <c r="A100" s="273" t="str">
        <f>IF(ISBLANK('ÁREA MEJORA COMPETENCIAL'!A100),"",'ÁREA MEJORA COMPETENCIAL'!A100)</f>
        <v/>
      </c>
      <c r="B100" s="129" t="str">
        <f>IF(ISBLANK('ÁREA MEJORA COMPETENCIAL'!B100),"",'ÁREA MEJORA COMPETENCIAL'!B100)</f>
        <v/>
      </c>
      <c r="C100" s="101" t="str">
        <f>IF(ISBLANK('ÁREA MEJORA COMPETENCIAL'!C100),"",'ÁREA MEJORA COMPETENCIAL'!C100)</f>
        <v/>
      </c>
      <c r="D100" s="14" t="str">
        <f>IF(ISBLANK('ÁREA MEJORA COMPETENCIAL'!D100),"",'ÁREA MEJORA COMPETENCIAL'!D100)</f>
        <v/>
      </c>
      <c r="E100" s="14" t="str">
        <f>IF(ISBLANK('ÁREA MEJORA COMPETENCIAL'!E100),"",'ÁREA MEJORA COMPETENCIAL'!E100)</f>
        <v/>
      </c>
      <c r="F100" s="14" t="str">
        <f>IF(ISBLANK('ÁREA MEJORA COMPETENCIAL'!F100),"",'ÁREA MEJORA COMPETENCIAL'!F100)</f>
        <v/>
      </c>
      <c r="G100" s="41"/>
      <c r="H100" s="170"/>
      <c r="I100" s="170"/>
      <c r="J100" s="170"/>
      <c r="K100" s="170"/>
      <c r="L100" s="170"/>
      <c r="M100" s="170"/>
      <c r="N100" s="36"/>
      <c r="O100" s="36"/>
      <c r="P100" s="36"/>
      <c r="Q100" s="197">
        <f t="shared" si="28"/>
        <v>0</v>
      </c>
      <c r="R100" s="36"/>
      <c r="S100" s="36"/>
      <c r="T100" s="31">
        <f t="shared" si="29"/>
        <v>0</v>
      </c>
      <c r="U100" s="36"/>
      <c r="V100" s="36"/>
      <c r="W100" s="31">
        <f t="shared" si="30"/>
        <v>0</v>
      </c>
      <c r="X100" s="36"/>
      <c r="Y100" s="36"/>
      <c r="Z100" s="31">
        <f t="shared" si="31"/>
        <v>0</v>
      </c>
      <c r="AA100" s="36"/>
      <c r="AB100" s="36"/>
      <c r="AC100" s="31">
        <f t="shared" si="32"/>
        <v>0</v>
      </c>
      <c r="AD100" s="36"/>
      <c r="AE100" s="197">
        <f t="shared" si="33"/>
        <v>0</v>
      </c>
      <c r="AF100" s="36"/>
      <c r="AG100" s="36"/>
      <c r="AH100" s="31">
        <f t="shared" si="34"/>
        <v>0</v>
      </c>
      <c r="AI100" s="36"/>
      <c r="AJ100" s="36"/>
      <c r="AK100" s="31">
        <f t="shared" si="35"/>
        <v>0</v>
      </c>
      <c r="AL100" s="36"/>
      <c r="AM100" s="36"/>
      <c r="AN100" s="31">
        <f t="shared" si="36"/>
        <v>0</v>
      </c>
      <c r="AO100" s="36"/>
      <c r="AP100" s="36"/>
      <c r="AQ100" s="31">
        <f t="shared" si="37"/>
        <v>0</v>
      </c>
      <c r="AR100" s="36"/>
      <c r="AS100" s="197">
        <f t="shared" si="38"/>
        <v>0</v>
      </c>
      <c r="AT100" s="225"/>
      <c r="AU100" s="225"/>
      <c r="AV100" s="31">
        <f t="shared" si="39"/>
        <v>0</v>
      </c>
      <c r="AW100" s="36"/>
      <c r="AX100" s="36"/>
      <c r="AY100" s="31">
        <f t="shared" si="40"/>
        <v>0</v>
      </c>
      <c r="AZ100" s="36"/>
      <c r="BA100" s="36"/>
      <c r="BB100" s="31">
        <f t="shared" si="41"/>
        <v>0</v>
      </c>
      <c r="BC100" s="36"/>
      <c r="BD100" s="36"/>
      <c r="BE100" s="31">
        <f t="shared" si="42"/>
        <v>0</v>
      </c>
      <c r="BF100" s="31" t="str">
        <f t="shared" si="43"/>
        <v/>
      </c>
      <c r="BG100" s="36"/>
      <c r="BH100" s="197">
        <f t="shared" si="44"/>
        <v>0</v>
      </c>
      <c r="BI100" s="113"/>
      <c r="BJ100" s="113"/>
      <c r="BK100" s="31">
        <f t="shared" si="45"/>
        <v>0</v>
      </c>
      <c r="BL100" s="113"/>
      <c r="BM100" s="113"/>
      <c r="BN100" s="31">
        <f t="shared" si="46"/>
        <v>0</v>
      </c>
      <c r="BO100" s="113"/>
      <c r="BP100" s="197">
        <f t="shared" si="47"/>
        <v>0</v>
      </c>
      <c r="BQ100" s="225"/>
      <c r="BR100" s="36"/>
      <c r="BS100" s="31">
        <f t="shared" si="48"/>
        <v>0</v>
      </c>
      <c r="BT100" s="36"/>
      <c r="BU100" s="36"/>
      <c r="BV100" s="31">
        <f t="shared" si="49"/>
        <v>0</v>
      </c>
      <c r="BW100" s="36"/>
      <c r="BX100" s="36"/>
      <c r="BY100" s="31">
        <f t="shared" si="50"/>
        <v>0</v>
      </c>
      <c r="BZ100" s="36"/>
      <c r="CA100" s="36"/>
      <c r="CB100" s="31">
        <f t="shared" si="51"/>
        <v>0</v>
      </c>
      <c r="CC100" s="36"/>
      <c r="CD100" s="36"/>
      <c r="CE100" s="31">
        <f t="shared" si="52"/>
        <v>0</v>
      </c>
      <c r="CF100" s="36"/>
      <c r="CG100" s="36"/>
      <c r="CH100" s="31">
        <f t="shared" si="53"/>
        <v>0</v>
      </c>
      <c r="CI100" s="36"/>
      <c r="CJ100" s="213">
        <f t="shared" si="54"/>
        <v>0</v>
      </c>
      <c r="CK100" s="117"/>
      <c r="CL100" s="9" t="str">
        <f>IF(ISBLANK('ÁREA MEJORA COMPETENCIAL'!S100),"",(IF(ISERROR('ÁREA MEJORA COMPETENCIAL'!S100),"",('ÁREA MEJORA COMPETENCIAL'!Y100)*3.3333333)))</f>
        <v/>
      </c>
      <c r="CM100" s="4" t="str">
        <f>IF(ISBLANK('ÁREA MEJORA COMPETENCIAL'!S100),"",(MROUND(CL100,4)))</f>
        <v/>
      </c>
      <c r="CN100" s="6" t="str">
        <f>IF('ÁREA MEJORA COMPETENCIAL'!Y100&lt;=2,"",CM100)</f>
        <v/>
      </c>
      <c r="CO100" s="214">
        <f t="shared" si="55"/>
        <v>0</v>
      </c>
      <c r="CP100" s="42" t="str">
        <f>IF(ISBLANK('ÁREA MEJORA COMPETENCIAL'!S100),"",IF(CN100="","",CO100-CN100))</f>
        <v/>
      </c>
      <c r="CQ100" s="122" t="str">
        <f>IF(ISBLANK('ÁREA MEJORA COMPETENCIAL'!S100),"",IF(CN100="","VER RESULTADOS",CO100/CN100))</f>
        <v/>
      </c>
      <c r="CR100" s="75"/>
    </row>
    <row r="101" spans="1:96" s="59" customFormat="1" ht="18" customHeight="1" x14ac:dyDescent="0.3">
      <c r="A101" s="273" t="str">
        <f>IF(ISBLANK('ÁREA MEJORA COMPETENCIAL'!A101),"",'ÁREA MEJORA COMPETENCIAL'!A101)</f>
        <v/>
      </c>
      <c r="B101" s="129" t="str">
        <f>IF(ISBLANK('ÁREA MEJORA COMPETENCIAL'!B101),"",'ÁREA MEJORA COMPETENCIAL'!B101)</f>
        <v/>
      </c>
      <c r="C101" s="101" t="str">
        <f>IF(ISBLANK('ÁREA MEJORA COMPETENCIAL'!C101),"",'ÁREA MEJORA COMPETENCIAL'!C101)</f>
        <v/>
      </c>
      <c r="D101" s="14" t="str">
        <f>IF(ISBLANK('ÁREA MEJORA COMPETENCIAL'!D101),"",'ÁREA MEJORA COMPETENCIAL'!D101)</f>
        <v/>
      </c>
      <c r="E101" s="14" t="str">
        <f>IF(ISBLANK('ÁREA MEJORA COMPETENCIAL'!E101),"",'ÁREA MEJORA COMPETENCIAL'!E101)</f>
        <v/>
      </c>
      <c r="F101" s="14" t="str">
        <f>IF(ISBLANK('ÁREA MEJORA COMPETENCIAL'!F101),"",'ÁREA MEJORA COMPETENCIAL'!F101)</f>
        <v/>
      </c>
      <c r="G101" s="41"/>
      <c r="H101" s="170"/>
      <c r="I101" s="170"/>
      <c r="J101" s="170"/>
      <c r="K101" s="170"/>
      <c r="L101" s="170"/>
      <c r="M101" s="170"/>
      <c r="N101" s="36"/>
      <c r="O101" s="36"/>
      <c r="P101" s="36"/>
      <c r="Q101" s="197">
        <f t="shared" si="28"/>
        <v>0</v>
      </c>
      <c r="R101" s="36"/>
      <c r="S101" s="36"/>
      <c r="T101" s="31">
        <f t="shared" si="29"/>
        <v>0</v>
      </c>
      <c r="U101" s="36"/>
      <c r="V101" s="36"/>
      <c r="W101" s="31">
        <f t="shared" si="30"/>
        <v>0</v>
      </c>
      <c r="X101" s="36"/>
      <c r="Y101" s="36"/>
      <c r="Z101" s="31">
        <f t="shared" si="31"/>
        <v>0</v>
      </c>
      <c r="AA101" s="36"/>
      <c r="AB101" s="36"/>
      <c r="AC101" s="31">
        <f t="shared" si="32"/>
        <v>0</v>
      </c>
      <c r="AD101" s="36"/>
      <c r="AE101" s="197">
        <f t="shared" si="33"/>
        <v>0</v>
      </c>
      <c r="AF101" s="36"/>
      <c r="AG101" s="36"/>
      <c r="AH101" s="31">
        <f t="shared" si="34"/>
        <v>0</v>
      </c>
      <c r="AI101" s="36"/>
      <c r="AJ101" s="36"/>
      <c r="AK101" s="31">
        <f t="shared" si="35"/>
        <v>0</v>
      </c>
      <c r="AL101" s="36"/>
      <c r="AM101" s="36"/>
      <c r="AN101" s="31">
        <f t="shared" si="36"/>
        <v>0</v>
      </c>
      <c r="AO101" s="36"/>
      <c r="AP101" s="36"/>
      <c r="AQ101" s="31">
        <f t="shared" si="37"/>
        <v>0</v>
      </c>
      <c r="AR101" s="36"/>
      <c r="AS101" s="197">
        <f t="shared" si="38"/>
        <v>0</v>
      </c>
      <c r="AT101" s="225"/>
      <c r="AU101" s="225"/>
      <c r="AV101" s="31">
        <f t="shared" si="39"/>
        <v>0</v>
      </c>
      <c r="AW101" s="36"/>
      <c r="AX101" s="36"/>
      <c r="AY101" s="31">
        <f t="shared" si="40"/>
        <v>0</v>
      </c>
      <c r="AZ101" s="36"/>
      <c r="BA101" s="36"/>
      <c r="BB101" s="31">
        <f t="shared" si="41"/>
        <v>0</v>
      </c>
      <c r="BC101" s="36"/>
      <c r="BD101" s="36"/>
      <c r="BE101" s="31">
        <f t="shared" si="42"/>
        <v>0</v>
      </c>
      <c r="BF101" s="31" t="str">
        <f t="shared" si="43"/>
        <v/>
      </c>
      <c r="BG101" s="36"/>
      <c r="BH101" s="197">
        <f t="shared" si="44"/>
        <v>0</v>
      </c>
      <c r="BI101" s="113"/>
      <c r="BJ101" s="113"/>
      <c r="BK101" s="31">
        <f t="shared" si="45"/>
        <v>0</v>
      </c>
      <c r="BL101" s="113"/>
      <c r="BM101" s="113"/>
      <c r="BN101" s="31">
        <f t="shared" si="46"/>
        <v>0</v>
      </c>
      <c r="BO101" s="113"/>
      <c r="BP101" s="197">
        <f t="shared" si="47"/>
        <v>0</v>
      </c>
      <c r="BQ101" s="225"/>
      <c r="BR101" s="36"/>
      <c r="BS101" s="31">
        <f t="shared" si="48"/>
        <v>0</v>
      </c>
      <c r="BT101" s="36"/>
      <c r="BU101" s="36"/>
      <c r="BV101" s="31">
        <f t="shared" si="49"/>
        <v>0</v>
      </c>
      <c r="BW101" s="36"/>
      <c r="BX101" s="36"/>
      <c r="BY101" s="31">
        <f t="shared" si="50"/>
        <v>0</v>
      </c>
      <c r="BZ101" s="36"/>
      <c r="CA101" s="36"/>
      <c r="CB101" s="31">
        <f t="shared" si="51"/>
        <v>0</v>
      </c>
      <c r="CC101" s="36"/>
      <c r="CD101" s="36"/>
      <c r="CE101" s="31">
        <f t="shared" si="52"/>
        <v>0</v>
      </c>
      <c r="CF101" s="36"/>
      <c r="CG101" s="36"/>
      <c r="CH101" s="31">
        <f t="shared" si="53"/>
        <v>0</v>
      </c>
      <c r="CI101" s="36"/>
      <c r="CJ101" s="213">
        <f t="shared" si="54"/>
        <v>0</v>
      </c>
      <c r="CK101" s="117"/>
      <c r="CL101" s="9" t="str">
        <f>IF(ISBLANK('ÁREA MEJORA COMPETENCIAL'!S101),"",(IF(ISERROR('ÁREA MEJORA COMPETENCIAL'!S101),"",('ÁREA MEJORA COMPETENCIAL'!Y101)*3.3333333)))</f>
        <v/>
      </c>
      <c r="CM101" s="4" t="str">
        <f>IF(ISBLANK('ÁREA MEJORA COMPETENCIAL'!S101),"",(MROUND(CL101,4)))</f>
        <v/>
      </c>
      <c r="CN101" s="6" t="str">
        <f>IF('ÁREA MEJORA COMPETENCIAL'!Y101&lt;=2,"",CM101)</f>
        <v/>
      </c>
      <c r="CO101" s="214">
        <f t="shared" si="55"/>
        <v>0</v>
      </c>
      <c r="CP101" s="42" t="str">
        <f>IF(ISBLANK('ÁREA MEJORA COMPETENCIAL'!S101),"",IF(CN101="","",CO101-CN101))</f>
        <v/>
      </c>
      <c r="CQ101" s="122" t="str">
        <f>IF(ISBLANK('ÁREA MEJORA COMPETENCIAL'!S101),"",IF(CN101="","VER RESULTADOS",CO101/CN101))</f>
        <v/>
      </c>
      <c r="CR101" s="75"/>
    </row>
    <row r="102" spans="1:96" s="59" customFormat="1" ht="18" customHeight="1" x14ac:dyDescent="0.3">
      <c r="A102" s="273" t="str">
        <f>IF(ISBLANK('ÁREA MEJORA COMPETENCIAL'!A102),"",'ÁREA MEJORA COMPETENCIAL'!A102)</f>
        <v/>
      </c>
      <c r="B102" s="129" t="str">
        <f>IF(ISBLANK('ÁREA MEJORA COMPETENCIAL'!B102),"",'ÁREA MEJORA COMPETENCIAL'!B102)</f>
        <v/>
      </c>
      <c r="C102" s="101" t="str">
        <f>IF(ISBLANK('ÁREA MEJORA COMPETENCIAL'!C102),"",'ÁREA MEJORA COMPETENCIAL'!C102)</f>
        <v/>
      </c>
      <c r="D102" s="14" t="str">
        <f>IF(ISBLANK('ÁREA MEJORA COMPETENCIAL'!D102),"",'ÁREA MEJORA COMPETENCIAL'!D102)</f>
        <v/>
      </c>
      <c r="E102" s="14" t="str">
        <f>IF(ISBLANK('ÁREA MEJORA COMPETENCIAL'!E102),"",'ÁREA MEJORA COMPETENCIAL'!E102)</f>
        <v/>
      </c>
      <c r="F102" s="14" t="str">
        <f>IF(ISBLANK('ÁREA MEJORA COMPETENCIAL'!F102),"",'ÁREA MEJORA COMPETENCIAL'!F102)</f>
        <v/>
      </c>
      <c r="G102" s="41"/>
      <c r="H102" s="170"/>
      <c r="I102" s="170"/>
      <c r="J102" s="170"/>
      <c r="K102" s="170"/>
      <c r="L102" s="170"/>
      <c r="M102" s="170"/>
      <c r="N102" s="36"/>
      <c r="O102" s="36"/>
      <c r="P102" s="36"/>
      <c r="Q102" s="197">
        <f t="shared" si="28"/>
        <v>0</v>
      </c>
      <c r="R102" s="36"/>
      <c r="S102" s="36"/>
      <c r="T102" s="31">
        <f t="shared" si="29"/>
        <v>0</v>
      </c>
      <c r="U102" s="36"/>
      <c r="V102" s="36"/>
      <c r="W102" s="31">
        <f t="shared" si="30"/>
        <v>0</v>
      </c>
      <c r="X102" s="36"/>
      <c r="Y102" s="36"/>
      <c r="Z102" s="31">
        <f t="shared" si="31"/>
        <v>0</v>
      </c>
      <c r="AA102" s="36"/>
      <c r="AB102" s="36"/>
      <c r="AC102" s="31">
        <f t="shared" si="32"/>
        <v>0</v>
      </c>
      <c r="AD102" s="36"/>
      <c r="AE102" s="197">
        <f t="shared" si="33"/>
        <v>0</v>
      </c>
      <c r="AF102" s="36"/>
      <c r="AG102" s="36"/>
      <c r="AH102" s="31">
        <f t="shared" si="34"/>
        <v>0</v>
      </c>
      <c r="AI102" s="36"/>
      <c r="AJ102" s="36"/>
      <c r="AK102" s="31">
        <f t="shared" si="35"/>
        <v>0</v>
      </c>
      <c r="AL102" s="36"/>
      <c r="AM102" s="36"/>
      <c r="AN102" s="31">
        <f t="shared" si="36"/>
        <v>0</v>
      </c>
      <c r="AO102" s="36"/>
      <c r="AP102" s="36"/>
      <c r="AQ102" s="31">
        <f t="shared" si="37"/>
        <v>0</v>
      </c>
      <c r="AR102" s="36"/>
      <c r="AS102" s="197">
        <f t="shared" si="38"/>
        <v>0</v>
      </c>
      <c r="AT102" s="225"/>
      <c r="AU102" s="225"/>
      <c r="AV102" s="31">
        <f t="shared" si="39"/>
        <v>0</v>
      </c>
      <c r="AW102" s="36"/>
      <c r="AX102" s="36"/>
      <c r="AY102" s="31">
        <f t="shared" si="40"/>
        <v>0</v>
      </c>
      <c r="AZ102" s="36"/>
      <c r="BA102" s="36"/>
      <c r="BB102" s="31">
        <f t="shared" si="41"/>
        <v>0</v>
      </c>
      <c r="BC102" s="36"/>
      <c r="BD102" s="36"/>
      <c r="BE102" s="31">
        <f t="shared" si="42"/>
        <v>0</v>
      </c>
      <c r="BF102" s="31" t="str">
        <f t="shared" si="43"/>
        <v/>
      </c>
      <c r="BG102" s="36"/>
      <c r="BH102" s="197">
        <f t="shared" si="44"/>
        <v>0</v>
      </c>
      <c r="BI102" s="113"/>
      <c r="BJ102" s="113"/>
      <c r="BK102" s="31">
        <f t="shared" si="45"/>
        <v>0</v>
      </c>
      <c r="BL102" s="113"/>
      <c r="BM102" s="113"/>
      <c r="BN102" s="31">
        <f t="shared" si="46"/>
        <v>0</v>
      </c>
      <c r="BO102" s="113"/>
      <c r="BP102" s="197">
        <f t="shared" si="47"/>
        <v>0</v>
      </c>
      <c r="BQ102" s="225"/>
      <c r="BR102" s="36"/>
      <c r="BS102" s="31">
        <f t="shared" si="48"/>
        <v>0</v>
      </c>
      <c r="BT102" s="36"/>
      <c r="BU102" s="36"/>
      <c r="BV102" s="31">
        <f t="shared" si="49"/>
        <v>0</v>
      </c>
      <c r="BW102" s="36"/>
      <c r="BX102" s="36"/>
      <c r="BY102" s="31">
        <f t="shared" si="50"/>
        <v>0</v>
      </c>
      <c r="BZ102" s="36"/>
      <c r="CA102" s="36"/>
      <c r="CB102" s="31">
        <f t="shared" si="51"/>
        <v>0</v>
      </c>
      <c r="CC102" s="36"/>
      <c r="CD102" s="36"/>
      <c r="CE102" s="31">
        <f t="shared" si="52"/>
        <v>0</v>
      </c>
      <c r="CF102" s="36"/>
      <c r="CG102" s="36"/>
      <c r="CH102" s="31">
        <f t="shared" si="53"/>
        <v>0</v>
      </c>
      <c r="CI102" s="36"/>
      <c r="CJ102" s="213">
        <f t="shared" si="54"/>
        <v>0</v>
      </c>
      <c r="CK102" s="117"/>
      <c r="CL102" s="9" t="str">
        <f>IF(ISBLANK('ÁREA MEJORA COMPETENCIAL'!S102),"",(IF(ISERROR('ÁREA MEJORA COMPETENCIAL'!S102),"",('ÁREA MEJORA COMPETENCIAL'!Y102)*3.3333333)))</f>
        <v/>
      </c>
      <c r="CM102" s="4" t="str">
        <f>IF(ISBLANK('ÁREA MEJORA COMPETENCIAL'!S102),"",(MROUND(CL102,4)))</f>
        <v/>
      </c>
      <c r="CN102" s="6" t="str">
        <f>IF('ÁREA MEJORA COMPETENCIAL'!Y102&lt;=2,"",CM102)</f>
        <v/>
      </c>
      <c r="CO102" s="214">
        <f t="shared" si="55"/>
        <v>0</v>
      </c>
      <c r="CP102" s="42" t="str">
        <f>IF(ISBLANK('ÁREA MEJORA COMPETENCIAL'!S102),"",IF(CN102="","",CO102-CN102))</f>
        <v/>
      </c>
      <c r="CQ102" s="122" t="str">
        <f>IF(ISBLANK('ÁREA MEJORA COMPETENCIAL'!S102),"",IF(CN102="","VER RESULTADOS",CO102/CN102))</f>
        <v/>
      </c>
      <c r="CR102" s="75"/>
    </row>
    <row r="103" spans="1:96" s="59" customFormat="1" ht="18.75" customHeight="1" x14ac:dyDescent="0.3">
      <c r="A103" s="273" t="str">
        <f>IF(ISBLANK('ÁREA MEJORA COMPETENCIAL'!A103),"",'ÁREA MEJORA COMPETENCIAL'!A103)</f>
        <v/>
      </c>
      <c r="B103" s="129" t="str">
        <f>IF(ISBLANK('ÁREA MEJORA COMPETENCIAL'!B103),"",'ÁREA MEJORA COMPETENCIAL'!B103)</f>
        <v/>
      </c>
      <c r="C103" s="101" t="str">
        <f>IF(ISBLANK('ÁREA MEJORA COMPETENCIAL'!C103),"",'ÁREA MEJORA COMPETENCIAL'!C103)</f>
        <v/>
      </c>
      <c r="D103" s="14" t="str">
        <f>IF(ISBLANK('ÁREA MEJORA COMPETENCIAL'!D103),"",'ÁREA MEJORA COMPETENCIAL'!D103)</f>
        <v/>
      </c>
      <c r="E103" s="14" t="str">
        <f>IF(ISBLANK('ÁREA MEJORA COMPETENCIAL'!E103),"",'ÁREA MEJORA COMPETENCIAL'!E103)</f>
        <v/>
      </c>
      <c r="F103" s="14" t="str">
        <f>IF(ISBLANK('ÁREA MEJORA COMPETENCIAL'!F103),"",'ÁREA MEJORA COMPETENCIAL'!F103)</f>
        <v/>
      </c>
      <c r="G103" s="41"/>
      <c r="H103" s="170"/>
      <c r="I103" s="170"/>
      <c r="J103" s="170"/>
      <c r="K103" s="170"/>
      <c r="L103" s="170"/>
      <c r="M103" s="170"/>
      <c r="N103" s="36"/>
      <c r="O103" s="36"/>
      <c r="P103" s="36"/>
      <c r="Q103" s="197">
        <f t="shared" si="28"/>
        <v>0</v>
      </c>
      <c r="R103" s="36"/>
      <c r="S103" s="36"/>
      <c r="T103" s="31">
        <f t="shared" si="29"/>
        <v>0</v>
      </c>
      <c r="U103" s="36"/>
      <c r="V103" s="36"/>
      <c r="W103" s="31">
        <f t="shared" si="30"/>
        <v>0</v>
      </c>
      <c r="X103" s="36"/>
      <c r="Y103" s="36"/>
      <c r="Z103" s="31">
        <f t="shared" si="31"/>
        <v>0</v>
      </c>
      <c r="AA103" s="36"/>
      <c r="AB103" s="36"/>
      <c r="AC103" s="31">
        <f t="shared" si="32"/>
        <v>0</v>
      </c>
      <c r="AD103" s="36"/>
      <c r="AE103" s="197">
        <f t="shared" si="33"/>
        <v>0</v>
      </c>
      <c r="AF103" s="36"/>
      <c r="AG103" s="36"/>
      <c r="AH103" s="31">
        <f t="shared" si="34"/>
        <v>0</v>
      </c>
      <c r="AI103" s="36"/>
      <c r="AJ103" s="36"/>
      <c r="AK103" s="31">
        <f t="shared" si="35"/>
        <v>0</v>
      </c>
      <c r="AL103" s="36"/>
      <c r="AM103" s="36"/>
      <c r="AN103" s="31">
        <f t="shared" si="36"/>
        <v>0</v>
      </c>
      <c r="AO103" s="36"/>
      <c r="AP103" s="36"/>
      <c r="AQ103" s="31">
        <f t="shared" si="37"/>
        <v>0</v>
      </c>
      <c r="AR103" s="36"/>
      <c r="AS103" s="197">
        <f t="shared" si="38"/>
        <v>0</v>
      </c>
      <c r="AT103" s="225"/>
      <c r="AU103" s="225"/>
      <c r="AV103" s="31">
        <f t="shared" si="39"/>
        <v>0</v>
      </c>
      <c r="AW103" s="36"/>
      <c r="AX103" s="36"/>
      <c r="AY103" s="31">
        <f t="shared" si="40"/>
        <v>0</v>
      </c>
      <c r="AZ103" s="36"/>
      <c r="BA103" s="36"/>
      <c r="BB103" s="31">
        <f t="shared" si="41"/>
        <v>0</v>
      </c>
      <c r="BC103" s="36"/>
      <c r="BD103" s="36"/>
      <c r="BE103" s="31">
        <f t="shared" si="42"/>
        <v>0</v>
      </c>
      <c r="BF103" s="31" t="str">
        <f t="shared" si="43"/>
        <v/>
      </c>
      <c r="BG103" s="36"/>
      <c r="BH103" s="197">
        <f t="shared" si="44"/>
        <v>0</v>
      </c>
      <c r="BI103" s="113"/>
      <c r="BJ103" s="113"/>
      <c r="BK103" s="31">
        <f t="shared" si="45"/>
        <v>0</v>
      </c>
      <c r="BL103" s="113"/>
      <c r="BM103" s="113"/>
      <c r="BN103" s="31">
        <f t="shared" si="46"/>
        <v>0</v>
      </c>
      <c r="BO103" s="113"/>
      <c r="BP103" s="197">
        <f t="shared" si="47"/>
        <v>0</v>
      </c>
      <c r="BQ103" s="225"/>
      <c r="BR103" s="36"/>
      <c r="BS103" s="31">
        <f t="shared" si="48"/>
        <v>0</v>
      </c>
      <c r="BT103" s="36"/>
      <c r="BU103" s="36"/>
      <c r="BV103" s="31">
        <f t="shared" si="49"/>
        <v>0</v>
      </c>
      <c r="BW103" s="36"/>
      <c r="BX103" s="36"/>
      <c r="BY103" s="31">
        <f t="shared" si="50"/>
        <v>0</v>
      </c>
      <c r="BZ103" s="36"/>
      <c r="CA103" s="36"/>
      <c r="CB103" s="31">
        <f t="shared" si="51"/>
        <v>0</v>
      </c>
      <c r="CC103" s="36"/>
      <c r="CD103" s="36"/>
      <c r="CE103" s="31">
        <f t="shared" si="52"/>
        <v>0</v>
      </c>
      <c r="CF103" s="36"/>
      <c r="CG103" s="36"/>
      <c r="CH103" s="31">
        <f t="shared" si="53"/>
        <v>0</v>
      </c>
      <c r="CI103" s="36"/>
      <c r="CJ103" s="213">
        <f t="shared" si="54"/>
        <v>0</v>
      </c>
      <c r="CK103" s="117"/>
      <c r="CL103" s="9" t="str">
        <f>IF(ISBLANK('ÁREA MEJORA COMPETENCIAL'!S103),"",(IF(ISERROR('ÁREA MEJORA COMPETENCIAL'!S103),"",('ÁREA MEJORA COMPETENCIAL'!Y103)*3.3333333)))</f>
        <v/>
      </c>
      <c r="CM103" s="4" t="str">
        <f>IF(ISBLANK('ÁREA MEJORA COMPETENCIAL'!S103),"",(MROUND(CL103,4)))</f>
        <v/>
      </c>
      <c r="CN103" s="6" t="str">
        <f>IF('ÁREA MEJORA COMPETENCIAL'!Y103&lt;=2,"",CM103)</f>
        <v/>
      </c>
      <c r="CO103" s="214">
        <f t="shared" si="55"/>
        <v>0</v>
      </c>
      <c r="CP103" s="42" t="str">
        <f>IF(ISBLANK('ÁREA MEJORA COMPETENCIAL'!S103),"",IF(CN103="","",CO103-CN103))</f>
        <v/>
      </c>
      <c r="CQ103" s="122" t="str">
        <f>IF(ISBLANK('ÁREA MEJORA COMPETENCIAL'!S103),"",IF(CN103="","VER RESULTADOS",CO103/CN103))</f>
        <v/>
      </c>
      <c r="CR103" s="75"/>
    </row>
    <row r="104" spans="1:96" s="59" customFormat="1" ht="18.75" customHeight="1" x14ac:dyDescent="0.3">
      <c r="A104" s="273" t="str">
        <f>IF(ISBLANK('ÁREA MEJORA COMPETENCIAL'!A104),"",'ÁREA MEJORA COMPETENCIAL'!A104)</f>
        <v/>
      </c>
      <c r="B104" s="129" t="str">
        <f>IF(ISBLANK('ÁREA MEJORA COMPETENCIAL'!B104),"",'ÁREA MEJORA COMPETENCIAL'!B104)</f>
        <v/>
      </c>
      <c r="C104" s="101" t="str">
        <f>IF(ISBLANK('ÁREA MEJORA COMPETENCIAL'!C104),"",'ÁREA MEJORA COMPETENCIAL'!C104)</f>
        <v/>
      </c>
      <c r="D104" s="14" t="str">
        <f>IF(ISBLANK('ÁREA MEJORA COMPETENCIAL'!D104),"",'ÁREA MEJORA COMPETENCIAL'!D104)</f>
        <v/>
      </c>
      <c r="E104" s="14" t="str">
        <f>IF(ISBLANK('ÁREA MEJORA COMPETENCIAL'!E104),"",'ÁREA MEJORA COMPETENCIAL'!E104)</f>
        <v/>
      </c>
      <c r="F104" s="14" t="str">
        <f>IF(ISBLANK('ÁREA MEJORA COMPETENCIAL'!F104),"",'ÁREA MEJORA COMPETENCIAL'!F104)</f>
        <v/>
      </c>
      <c r="G104" s="41"/>
      <c r="H104" s="170"/>
      <c r="I104" s="170"/>
      <c r="J104" s="170"/>
      <c r="K104" s="170"/>
      <c r="L104" s="170"/>
      <c r="M104" s="170"/>
      <c r="N104" s="36"/>
      <c r="O104" s="36"/>
      <c r="P104" s="36"/>
      <c r="Q104" s="197">
        <f t="shared" si="28"/>
        <v>0</v>
      </c>
      <c r="R104" s="36"/>
      <c r="S104" s="36"/>
      <c r="T104" s="31">
        <f t="shared" si="29"/>
        <v>0</v>
      </c>
      <c r="U104" s="36"/>
      <c r="V104" s="36"/>
      <c r="W104" s="31">
        <f t="shared" si="30"/>
        <v>0</v>
      </c>
      <c r="X104" s="36"/>
      <c r="Y104" s="36"/>
      <c r="Z104" s="31">
        <f t="shared" si="31"/>
        <v>0</v>
      </c>
      <c r="AA104" s="36"/>
      <c r="AB104" s="36"/>
      <c r="AC104" s="31">
        <f t="shared" si="32"/>
        <v>0</v>
      </c>
      <c r="AD104" s="36"/>
      <c r="AE104" s="197">
        <f t="shared" si="33"/>
        <v>0</v>
      </c>
      <c r="AF104" s="36"/>
      <c r="AG104" s="36"/>
      <c r="AH104" s="31">
        <f t="shared" si="34"/>
        <v>0</v>
      </c>
      <c r="AI104" s="36"/>
      <c r="AJ104" s="36"/>
      <c r="AK104" s="31">
        <f t="shared" si="35"/>
        <v>0</v>
      </c>
      <c r="AL104" s="36"/>
      <c r="AM104" s="36"/>
      <c r="AN104" s="31">
        <f t="shared" si="36"/>
        <v>0</v>
      </c>
      <c r="AO104" s="36"/>
      <c r="AP104" s="36"/>
      <c r="AQ104" s="31">
        <f t="shared" si="37"/>
        <v>0</v>
      </c>
      <c r="AR104" s="36"/>
      <c r="AS104" s="197">
        <f t="shared" si="38"/>
        <v>0</v>
      </c>
      <c r="AT104" s="225"/>
      <c r="AU104" s="225"/>
      <c r="AV104" s="31">
        <f t="shared" si="39"/>
        <v>0</v>
      </c>
      <c r="AW104" s="36"/>
      <c r="AX104" s="36"/>
      <c r="AY104" s="31">
        <f t="shared" si="40"/>
        <v>0</v>
      </c>
      <c r="AZ104" s="36"/>
      <c r="BA104" s="36"/>
      <c r="BB104" s="31">
        <f t="shared" si="41"/>
        <v>0</v>
      </c>
      <c r="BC104" s="36"/>
      <c r="BD104" s="36"/>
      <c r="BE104" s="31">
        <f t="shared" si="42"/>
        <v>0</v>
      </c>
      <c r="BF104" s="31" t="str">
        <f t="shared" si="43"/>
        <v/>
      </c>
      <c r="BG104" s="36"/>
      <c r="BH104" s="197">
        <f t="shared" si="44"/>
        <v>0</v>
      </c>
      <c r="BI104" s="113"/>
      <c r="BJ104" s="113"/>
      <c r="BK104" s="31">
        <f t="shared" si="45"/>
        <v>0</v>
      </c>
      <c r="BL104" s="113"/>
      <c r="BM104" s="113"/>
      <c r="BN104" s="31">
        <f t="shared" si="46"/>
        <v>0</v>
      </c>
      <c r="BO104" s="113"/>
      <c r="BP104" s="197">
        <f t="shared" si="47"/>
        <v>0</v>
      </c>
      <c r="BQ104" s="225"/>
      <c r="BR104" s="36"/>
      <c r="BS104" s="31">
        <f t="shared" si="48"/>
        <v>0</v>
      </c>
      <c r="BT104" s="36"/>
      <c r="BU104" s="36"/>
      <c r="BV104" s="31">
        <f t="shared" si="49"/>
        <v>0</v>
      </c>
      <c r="BW104" s="36"/>
      <c r="BX104" s="36"/>
      <c r="BY104" s="31">
        <f t="shared" si="50"/>
        <v>0</v>
      </c>
      <c r="BZ104" s="36"/>
      <c r="CA104" s="36"/>
      <c r="CB104" s="31">
        <f t="shared" si="51"/>
        <v>0</v>
      </c>
      <c r="CC104" s="36"/>
      <c r="CD104" s="36"/>
      <c r="CE104" s="31">
        <f t="shared" si="52"/>
        <v>0</v>
      </c>
      <c r="CF104" s="36"/>
      <c r="CG104" s="36"/>
      <c r="CH104" s="31">
        <f t="shared" si="53"/>
        <v>0</v>
      </c>
      <c r="CI104" s="36"/>
      <c r="CJ104" s="213">
        <f t="shared" si="54"/>
        <v>0</v>
      </c>
      <c r="CK104" s="117"/>
      <c r="CL104" s="9" t="str">
        <f>IF(ISBLANK('ÁREA MEJORA COMPETENCIAL'!S104),"",(IF(ISERROR('ÁREA MEJORA COMPETENCIAL'!S104),"",('ÁREA MEJORA COMPETENCIAL'!Y104)*3.3333333)))</f>
        <v/>
      </c>
      <c r="CM104" s="4" t="str">
        <f>IF(ISBLANK('ÁREA MEJORA COMPETENCIAL'!S104),"",(MROUND(CL104,4)))</f>
        <v/>
      </c>
      <c r="CN104" s="6" t="str">
        <f>IF('ÁREA MEJORA COMPETENCIAL'!Y104&lt;=2,"",CM104)</f>
        <v/>
      </c>
      <c r="CO104" s="214">
        <f t="shared" si="55"/>
        <v>0</v>
      </c>
      <c r="CP104" s="42" t="str">
        <f>IF(ISBLANK('ÁREA MEJORA COMPETENCIAL'!S104),"",IF(CN104="","",CO104-CN104))</f>
        <v/>
      </c>
      <c r="CQ104" s="122" t="str">
        <f>IF(ISBLANK('ÁREA MEJORA COMPETENCIAL'!S104),"",IF(CN104="","VER RESULTADOS",CO104/CN104))</f>
        <v/>
      </c>
      <c r="CR104" s="75"/>
    </row>
    <row r="105" spans="1:96" s="59" customFormat="1" ht="18.75" customHeight="1" x14ac:dyDescent="0.3">
      <c r="A105" s="273" t="str">
        <f>IF(ISBLANK('ÁREA MEJORA COMPETENCIAL'!A105),"",'ÁREA MEJORA COMPETENCIAL'!A105)</f>
        <v/>
      </c>
      <c r="B105" s="129" t="str">
        <f>IF(ISBLANK('ÁREA MEJORA COMPETENCIAL'!B105),"",'ÁREA MEJORA COMPETENCIAL'!B105)</f>
        <v/>
      </c>
      <c r="C105" s="101" t="str">
        <f>IF(ISBLANK('ÁREA MEJORA COMPETENCIAL'!C105),"",'ÁREA MEJORA COMPETENCIAL'!C105)</f>
        <v/>
      </c>
      <c r="D105" s="14" t="str">
        <f>IF(ISBLANK('ÁREA MEJORA COMPETENCIAL'!D105),"",'ÁREA MEJORA COMPETENCIAL'!D105)</f>
        <v/>
      </c>
      <c r="E105" s="14" t="str">
        <f>IF(ISBLANK('ÁREA MEJORA COMPETENCIAL'!E105),"",'ÁREA MEJORA COMPETENCIAL'!E105)</f>
        <v/>
      </c>
      <c r="F105" s="14" t="str">
        <f>IF(ISBLANK('ÁREA MEJORA COMPETENCIAL'!F105),"",'ÁREA MEJORA COMPETENCIAL'!F105)</f>
        <v/>
      </c>
      <c r="G105" s="41"/>
      <c r="H105" s="170"/>
      <c r="I105" s="170"/>
      <c r="J105" s="170"/>
      <c r="K105" s="170"/>
      <c r="L105" s="170"/>
      <c r="M105" s="170"/>
      <c r="N105" s="36"/>
      <c r="O105" s="36"/>
      <c r="P105" s="36"/>
      <c r="Q105" s="197">
        <f t="shared" si="28"/>
        <v>0</v>
      </c>
      <c r="R105" s="36"/>
      <c r="S105" s="36"/>
      <c r="T105" s="31">
        <f t="shared" si="29"/>
        <v>0</v>
      </c>
      <c r="U105" s="36"/>
      <c r="V105" s="36"/>
      <c r="W105" s="31">
        <f t="shared" si="30"/>
        <v>0</v>
      </c>
      <c r="X105" s="36"/>
      <c r="Y105" s="36"/>
      <c r="Z105" s="31">
        <f t="shared" si="31"/>
        <v>0</v>
      </c>
      <c r="AA105" s="36"/>
      <c r="AB105" s="36"/>
      <c r="AC105" s="31">
        <f t="shared" si="32"/>
        <v>0</v>
      </c>
      <c r="AD105" s="36"/>
      <c r="AE105" s="197">
        <f t="shared" si="33"/>
        <v>0</v>
      </c>
      <c r="AF105" s="36"/>
      <c r="AG105" s="36"/>
      <c r="AH105" s="31">
        <f t="shared" si="34"/>
        <v>0</v>
      </c>
      <c r="AI105" s="36"/>
      <c r="AJ105" s="36"/>
      <c r="AK105" s="31">
        <f t="shared" si="35"/>
        <v>0</v>
      </c>
      <c r="AL105" s="36"/>
      <c r="AM105" s="36"/>
      <c r="AN105" s="31">
        <f t="shared" si="36"/>
        <v>0</v>
      </c>
      <c r="AO105" s="36"/>
      <c r="AP105" s="36"/>
      <c r="AQ105" s="31">
        <f t="shared" si="37"/>
        <v>0</v>
      </c>
      <c r="AR105" s="36"/>
      <c r="AS105" s="197">
        <f t="shared" si="38"/>
        <v>0</v>
      </c>
      <c r="AT105" s="225"/>
      <c r="AU105" s="225"/>
      <c r="AV105" s="31">
        <f t="shared" si="39"/>
        <v>0</v>
      </c>
      <c r="AW105" s="36"/>
      <c r="AX105" s="36"/>
      <c r="AY105" s="31">
        <f t="shared" si="40"/>
        <v>0</v>
      </c>
      <c r="AZ105" s="36"/>
      <c r="BA105" s="36"/>
      <c r="BB105" s="31">
        <f t="shared" si="41"/>
        <v>0</v>
      </c>
      <c r="BC105" s="36"/>
      <c r="BD105" s="36"/>
      <c r="BE105" s="31">
        <f t="shared" si="42"/>
        <v>0</v>
      </c>
      <c r="BF105" s="31" t="str">
        <f t="shared" si="43"/>
        <v/>
      </c>
      <c r="BG105" s="36"/>
      <c r="BH105" s="197">
        <f t="shared" si="44"/>
        <v>0</v>
      </c>
      <c r="BI105" s="113"/>
      <c r="BJ105" s="113"/>
      <c r="BK105" s="31">
        <f t="shared" si="45"/>
        <v>0</v>
      </c>
      <c r="BL105" s="113"/>
      <c r="BM105" s="113"/>
      <c r="BN105" s="31">
        <f t="shared" si="46"/>
        <v>0</v>
      </c>
      <c r="BO105" s="113"/>
      <c r="BP105" s="197">
        <f t="shared" si="47"/>
        <v>0</v>
      </c>
      <c r="BQ105" s="225"/>
      <c r="BR105" s="36"/>
      <c r="BS105" s="31">
        <f t="shared" si="48"/>
        <v>0</v>
      </c>
      <c r="BT105" s="36"/>
      <c r="BU105" s="36"/>
      <c r="BV105" s="31">
        <f t="shared" si="49"/>
        <v>0</v>
      </c>
      <c r="BW105" s="36"/>
      <c r="BX105" s="36"/>
      <c r="BY105" s="31">
        <f t="shared" si="50"/>
        <v>0</v>
      </c>
      <c r="BZ105" s="36"/>
      <c r="CA105" s="36"/>
      <c r="CB105" s="31">
        <f t="shared" si="51"/>
        <v>0</v>
      </c>
      <c r="CC105" s="36"/>
      <c r="CD105" s="36"/>
      <c r="CE105" s="31">
        <f t="shared" si="52"/>
        <v>0</v>
      </c>
      <c r="CF105" s="36"/>
      <c r="CG105" s="36"/>
      <c r="CH105" s="31">
        <f t="shared" si="53"/>
        <v>0</v>
      </c>
      <c r="CI105" s="36"/>
      <c r="CJ105" s="213">
        <f t="shared" si="54"/>
        <v>0</v>
      </c>
      <c r="CK105" s="117"/>
      <c r="CL105" s="9" t="str">
        <f>IF(ISBLANK('ÁREA MEJORA COMPETENCIAL'!S105),"",(IF(ISERROR('ÁREA MEJORA COMPETENCIAL'!S105),"",('ÁREA MEJORA COMPETENCIAL'!Y105)*3.3333333)))</f>
        <v/>
      </c>
      <c r="CM105" s="4" t="str">
        <f>IF(ISBLANK('ÁREA MEJORA COMPETENCIAL'!S105),"",(MROUND(CL105,4)))</f>
        <v/>
      </c>
      <c r="CN105" s="6" t="str">
        <f>IF('ÁREA MEJORA COMPETENCIAL'!Y105&lt;=2,"",CM105)</f>
        <v/>
      </c>
      <c r="CO105" s="214">
        <f t="shared" si="55"/>
        <v>0</v>
      </c>
      <c r="CP105" s="42" t="str">
        <f>IF(ISBLANK('ÁREA MEJORA COMPETENCIAL'!S105),"",IF(CN105="","",CO105-CN105))</f>
        <v/>
      </c>
      <c r="CQ105" s="122" t="str">
        <f>IF(ISBLANK('ÁREA MEJORA COMPETENCIAL'!S105),"",IF(CN105="","VER RESULTADOS",CO105/CN105))</f>
        <v/>
      </c>
      <c r="CR105" s="75"/>
    </row>
    <row r="106" spans="1:96" s="59" customFormat="1" ht="18.75" customHeight="1" x14ac:dyDescent="0.3">
      <c r="A106" s="273" t="str">
        <f>IF(ISBLANK('ÁREA MEJORA COMPETENCIAL'!A106),"",'ÁREA MEJORA COMPETENCIAL'!A106)</f>
        <v/>
      </c>
      <c r="B106" s="129" t="str">
        <f>IF(ISBLANK('ÁREA MEJORA COMPETENCIAL'!B106),"",'ÁREA MEJORA COMPETENCIAL'!B106)</f>
        <v/>
      </c>
      <c r="C106" s="101" t="str">
        <f>IF(ISBLANK('ÁREA MEJORA COMPETENCIAL'!C106),"",'ÁREA MEJORA COMPETENCIAL'!C106)</f>
        <v/>
      </c>
      <c r="D106" s="14" t="str">
        <f>IF(ISBLANK('ÁREA MEJORA COMPETENCIAL'!D106),"",'ÁREA MEJORA COMPETENCIAL'!D106)</f>
        <v/>
      </c>
      <c r="E106" s="14" t="str">
        <f>IF(ISBLANK('ÁREA MEJORA COMPETENCIAL'!E106),"",'ÁREA MEJORA COMPETENCIAL'!E106)</f>
        <v/>
      </c>
      <c r="F106" s="14" t="str">
        <f>IF(ISBLANK('ÁREA MEJORA COMPETENCIAL'!F106),"",'ÁREA MEJORA COMPETENCIAL'!F106)</f>
        <v/>
      </c>
      <c r="G106" s="41"/>
      <c r="H106" s="170"/>
      <c r="I106" s="170"/>
      <c r="J106" s="170"/>
      <c r="K106" s="170"/>
      <c r="L106" s="170"/>
      <c r="M106" s="170"/>
      <c r="N106" s="36"/>
      <c r="O106" s="36"/>
      <c r="P106" s="36"/>
      <c r="Q106" s="197">
        <f t="shared" si="28"/>
        <v>0</v>
      </c>
      <c r="R106" s="36"/>
      <c r="S106" s="36"/>
      <c r="T106" s="31">
        <f t="shared" si="29"/>
        <v>0</v>
      </c>
      <c r="U106" s="36"/>
      <c r="V106" s="36"/>
      <c r="W106" s="31">
        <f t="shared" si="30"/>
        <v>0</v>
      </c>
      <c r="X106" s="36"/>
      <c r="Y106" s="36"/>
      <c r="Z106" s="31">
        <f t="shared" si="31"/>
        <v>0</v>
      </c>
      <c r="AA106" s="36"/>
      <c r="AB106" s="36"/>
      <c r="AC106" s="31">
        <f t="shared" si="32"/>
        <v>0</v>
      </c>
      <c r="AD106" s="36"/>
      <c r="AE106" s="197">
        <f t="shared" si="33"/>
        <v>0</v>
      </c>
      <c r="AF106" s="36"/>
      <c r="AG106" s="36"/>
      <c r="AH106" s="31">
        <f t="shared" si="34"/>
        <v>0</v>
      </c>
      <c r="AI106" s="36"/>
      <c r="AJ106" s="36"/>
      <c r="AK106" s="31">
        <f t="shared" si="35"/>
        <v>0</v>
      </c>
      <c r="AL106" s="36"/>
      <c r="AM106" s="36"/>
      <c r="AN106" s="31">
        <f t="shared" si="36"/>
        <v>0</v>
      </c>
      <c r="AO106" s="36"/>
      <c r="AP106" s="36"/>
      <c r="AQ106" s="31">
        <f t="shared" si="37"/>
        <v>0</v>
      </c>
      <c r="AR106" s="36"/>
      <c r="AS106" s="197">
        <f t="shared" si="38"/>
        <v>0</v>
      </c>
      <c r="AT106" s="225"/>
      <c r="AU106" s="225"/>
      <c r="AV106" s="31">
        <f t="shared" si="39"/>
        <v>0</v>
      </c>
      <c r="AW106" s="36"/>
      <c r="AX106" s="36"/>
      <c r="AY106" s="31">
        <f t="shared" si="40"/>
        <v>0</v>
      </c>
      <c r="AZ106" s="36"/>
      <c r="BA106" s="36"/>
      <c r="BB106" s="31">
        <f t="shared" si="41"/>
        <v>0</v>
      </c>
      <c r="BC106" s="36"/>
      <c r="BD106" s="36"/>
      <c r="BE106" s="31">
        <f t="shared" si="42"/>
        <v>0</v>
      </c>
      <c r="BF106" s="31" t="str">
        <f t="shared" si="43"/>
        <v/>
      </c>
      <c r="BG106" s="36"/>
      <c r="BH106" s="197">
        <f t="shared" si="44"/>
        <v>0</v>
      </c>
      <c r="BI106" s="113"/>
      <c r="BJ106" s="113"/>
      <c r="BK106" s="31">
        <f t="shared" si="45"/>
        <v>0</v>
      </c>
      <c r="BL106" s="113"/>
      <c r="BM106" s="113"/>
      <c r="BN106" s="31">
        <f t="shared" si="46"/>
        <v>0</v>
      </c>
      <c r="BO106" s="113"/>
      <c r="BP106" s="197">
        <f t="shared" si="47"/>
        <v>0</v>
      </c>
      <c r="BQ106" s="225"/>
      <c r="BR106" s="36"/>
      <c r="BS106" s="31">
        <f t="shared" si="48"/>
        <v>0</v>
      </c>
      <c r="BT106" s="36"/>
      <c r="BU106" s="36"/>
      <c r="BV106" s="31">
        <f t="shared" si="49"/>
        <v>0</v>
      </c>
      <c r="BW106" s="36"/>
      <c r="BX106" s="36"/>
      <c r="BY106" s="31">
        <f t="shared" si="50"/>
        <v>0</v>
      </c>
      <c r="BZ106" s="36"/>
      <c r="CA106" s="36"/>
      <c r="CB106" s="31">
        <f t="shared" si="51"/>
        <v>0</v>
      </c>
      <c r="CC106" s="36"/>
      <c r="CD106" s="36"/>
      <c r="CE106" s="31">
        <f t="shared" si="52"/>
        <v>0</v>
      </c>
      <c r="CF106" s="36"/>
      <c r="CG106" s="36"/>
      <c r="CH106" s="31">
        <f t="shared" si="53"/>
        <v>0</v>
      </c>
      <c r="CI106" s="36"/>
      <c r="CJ106" s="213">
        <f t="shared" si="54"/>
        <v>0</v>
      </c>
      <c r="CK106" s="117"/>
      <c r="CL106" s="9" t="str">
        <f>IF(ISBLANK('ÁREA MEJORA COMPETENCIAL'!S106),"",(IF(ISERROR('ÁREA MEJORA COMPETENCIAL'!S106),"",('ÁREA MEJORA COMPETENCIAL'!Y106)*3.3333333)))</f>
        <v/>
      </c>
      <c r="CM106" s="4" t="str">
        <f>IF(ISBLANK('ÁREA MEJORA COMPETENCIAL'!S106),"",(MROUND(CL106,4)))</f>
        <v/>
      </c>
      <c r="CN106" s="6" t="str">
        <f>IF('ÁREA MEJORA COMPETENCIAL'!Y106&lt;=2,"",CM106)</f>
        <v/>
      </c>
      <c r="CO106" s="214">
        <f t="shared" si="55"/>
        <v>0</v>
      </c>
      <c r="CP106" s="42" t="str">
        <f>IF(ISBLANK('ÁREA MEJORA COMPETENCIAL'!S106),"",IF(CN106="","",CO106-CN106))</f>
        <v/>
      </c>
      <c r="CQ106" s="122" t="str">
        <f>IF(ISBLANK('ÁREA MEJORA COMPETENCIAL'!S106),"",IF(CN106="","VER RESULTADOS",CO106/CN106))</f>
        <v/>
      </c>
      <c r="CR106" s="75"/>
    </row>
    <row r="107" spans="1:96" s="59" customFormat="1" ht="18.75" customHeight="1" x14ac:dyDescent="0.3">
      <c r="A107" s="273" t="str">
        <f>IF(ISBLANK('ÁREA MEJORA COMPETENCIAL'!A107),"",'ÁREA MEJORA COMPETENCIAL'!A107)</f>
        <v/>
      </c>
      <c r="B107" s="129" t="str">
        <f>IF(ISBLANK('ÁREA MEJORA COMPETENCIAL'!B107),"",'ÁREA MEJORA COMPETENCIAL'!B107)</f>
        <v/>
      </c>
      <c r="C107" s="101" t="str">
        <f>IF(ISBLANK('ÁREA MEJORA COMPETENCIAL'!C107),"",'ÁREA MEJORA COMPETENCIAL'!C107)</f>
        <v/>
      </c>
      <c r="D107" s="14" t="str">
        <f>IF(ISBLANK('ÁREA MEJORA COMPETENCIAL'!D107),"",'ÁREA MEJORA COMPETENCIAL'!D107)</f>
        <v/>
      </c>
      <c r="E107" s="14" t="str">
        <f>IF(ISBLANK('ÁREA MEJORA COMPETENCIAL'!E107),"",'ÁREA MEJORA COMPETENCIAL'!E107)</f>
        <v/>
      </c>
      <c r="F107" s="14" t="str">
        <f>IF(ISBLANK('ÁREA MEJORA COMPETENCIAL'!F107),"",'ÁREA MEJORA COMPETENCIAL'!F107)</f>
        <v/>
      </c>
      <c r="G107" s="41"/>
      <c r="H107" s="170"/>
      <c r="I107" s="170"/>
      <c r="J107" s="170"/>
      <c r="K107" s="170"/>
      <c r="L107" s="170"/>
      <c r="M107" s="170"/>
      <c r="N107" s="36"/>
      <c r="O107" s="36"/>
      <c r="P107" s="36"/>
      <c r="Q107" s="197">
        <f t="shared" si="28"/>
        <v>0</v>
      </c>
      <c r="R107" s="36"/>
      <c r="S107" s="36"/>
      <c r="T107" s="31">
        <f t="shared" si="29"/>
        <v>0</v>
      </c>
      <c r="U107" s="36"/>
      <c r="V107" s="36"/>
      <c r="W107" s="31">
        <f t="shared" si="30"/>
        <v>0</v>
      </c>
      <c r="X107" s="36"/>
      <c r="Y107" s="36"/>
      <c r="Z107" s="31">
        <f t="shared" si="31"/>
        <v>0</v>
      </c>
      <c r="AA107" s="36"/>
      <c r="AB107" s="36"/>
      <c r="AC107" s="31">
        <f t="shared" si="32"/>
        <v>0</v>
      </c>
      <c r="AD107" s="36"/>
      <c r="AE107" s="197">
        <f t="shared" si="33"/>
        <v>0</v>
      </c>
      <c r="AF107" s="36"/>
      <c r="AG107" s="36"/>
      <c r="AH107" s="31">
        <f t="shared" si="34"/>
        <v>0</v>
      </c>
      <c r="AI107" s="36"/>
      <c r="AJ107" s="36"/>
      <c r="AK107" s="31">
        <f t="shared" si="35"/>
        <v>0</v>
      </c>
      <c r="AL107" s="36"/>
      <c r="AM107" s="36"/>
      <c r="AN107" s="31">
        <f t="shared" si="36"/>
        <v>0</v>
      </c>
      <c r="AO107" s="36"/>
      <c r="AP107" s="36"/>
      <c r="AQ107" s="31">
        <f t="shared" si="37"/>
        <v>0</v>
      </c>
      <c r="AR107" s="36"/>
      <c r="AS107" s="197">
        <f t="shared" si="38"/>
        <v>0</v>
      </c>
      <c r="AT107" s="225"/>
      <c r="AU107" s="225"/>
      <c r="AV107" s="31">
        <f t="shared" si="39"/>
        <v>0</v>
      </c>
      <c r="AW107" s="36"/>
      <c r="AX107" s="36"/>
      <c r="AY107" s="31">
        <f t="shared" si="40"/>
        <v>0</v>
      </c>
      <c r="AZ107" s="36"/>
      <c r="BA107" s="36"/>
      <c r="BB107" s="31">
        <f t="shared" si="41"/>
        <v>0</v>
      </c>
      <c r="BC107" s="36"/>
      <c r="BD107" s="36"/>
      <c r="BE107" s="31">
        <f t="shared" si="42"/>
        <v>0</v>
      </c>
      <c r="BF107" s="31" t="str">
        <f t="shared" si="43"/>
        <v/>
      </c>
      <c r="BG107" s="36"/>
      <c r="BH107" s="197">
        <f t="shared" si="44"/>
        <v>0</v>
      </c>
      <c r="BI107" s="113"/>
      <c r="BJ107" s="113"/>
      <c r="BK107" s="31">
        <f t="shared" si="45"/>
        <v>0</v>
      </c>
      <c r="BL107" s="113"/>
      <c r="BM107" s="113"/>
      <c r="BN107" s="31">
        <f t="shared" si="46"/>
        <v>0</v>
      </c>
      <c r="BO107" s="113"/>
      <c r="BP107" s="197">
        <f t="shared" si="47"/>
        <v>0</v>
      </c>
      <c r="BQ107" s="225"/>
      <c r="BR107" s="36"/>
      <c r="BS107" s="31">
        <f t="shared" si="48"/>
        <v>0</v>
      </c>
      <c r="BT107" s="36"/>
      <c r="BU107" s="36"/>
      <c r="BV107" s="31">
        <f t="shared" si="49"/>
        <v>0</v>
      </c>
      <c r="BW107" s="36"/>
      <c r="BX107" s="36"/>
      <c r="BY107" s="31">
        <f t="shared" si="50"/>
        <v>0</v>
      </c>
      <c r="BZ107" s="36"/>
      <c r="CA107" s="36"/>
      <c r="CB107" s="31">
        <f t="shared" si="51"/>
        <v>0</v>
      </c>
      <c r="CC107" s="36"/>
      <c r="CD107" s="36"/>
      <c r="CE107" s="31">
        <f t="shared" si="52"/>
        <v>0</v>
      </c>
      <c r="CF107" s="36"/>
      <c r="CG107" s="36"/>
      <c r="CH107" s="31">
        <f t="shared" si="53"/>
        <v>0</v>
      </c>
      <c r="CI107" s="36"/>
      <c r="CJ107" s="213">
        <f t="shared" si="54"/>
        <v>0</v>
      </c>
      <c r="CK107" s="117"/>
      <c r="CL107" s="9" t="str">
        <f>IF(ISBLANK('ÁREA MEJORA COMPETENCIAL'!S107),"",(IF(ISERROR('ÁREA MEJORA COMPETENCIAL'!S107),"",('ÁREA MEJORA COMPETENCIAL'!Y107)*3.3333333)))</f>
        <v/>
      </c>
      <c r="CM107" s="4" t="str">
        <f>IF(ISBLANK('ÁREA MEJORA COMPETENCIAL'!S107),"",(MROUND(CL107,4)))</f>
        <v/>
      </c>
      <c r="CN107" s="6" t="str">
        <f>IF('ÁREA MEJORA COMPETENCIAL'!Y107&lt;=2,"",CM107)</f>
        <v/>
      </c>
      <c r="CO107" s="214">
        <f t="shared" si="55"/>
        <v>0</v>
      </c>
      <c r="CP107" s="42" t="str">
        <f>IF(ISBLANK('ÁREA MEJORA COMPETENCIAL'!S107),"",IF(CN107="","",CO107-CN107))</f>
        <v/>
      </c>
      <c r="CQ107" s="122" t="str">
        <f>IF(ISBLANK('ÁREA MEJORA COMPETENCIAL'!S107),"",IF(CN107="","VER RESULTADOS",CO107/CN107))</f>
        <v/>
      </c>
      <c r="CR107" s="75"/>
    </row>
    <row r="108" spans="1:96" s="59" customFormat="1" ht="18.75" customHeight="1" x14ac:dyDescent="0.3">
      <c r="A108" s="273" t="str">
        <f>IF(ISBLANK('ÁREA MEJORA COMPETENCIAL'!A108),"",'ÁREA MEJORA COMPETENCIAL'!A108)</f>
        <v/>
      </c>
      <c r="B108" s="129" t="str">
        <f>IF(ISBLANK('ÁREA MEJORA COMPETENCIAL'!B108),"",'ÁREA MEJORA COMPETENCIAL'!B108)</f>
        <v/>
      </c>
      <c r="C108" s="101" t="str">
        <f>IF(ISBLANK('ÁREA MEJORA COMPETENCIAL'!C108),"",'ÁREA MEJORA COMPETENCIAL'!C108)</f>
        <v/>
      </c>
      <c r="D108" s="14" t="str">
        <f>IF(ISBLANK('ÁREA MEJORA COMPETENCIAL'!D108),"",'ÁREA MEJORA COMPETENCIAL'!D108)</f>
        <v/>
      </c>
      <c r="E108" s="14" t="str">
        <f>IF(ISBLANK('ÁREA MEJORA COMPETENCIAL'!E108),"",'ÁREA MEJORA COMPETENCIAL'!E108)</f>
        <v/>
      </c>
      <c r="F108" s="14" t="str">
        <f>IF(ISBLANK('ÁREA MEJORA COMPETENCIAL'!F108),"",'ÁREA MEJORA COMPETENCIAL'!F108)</f>
        <v/>
      </c>
      <c r="G108" s="41"/>
      <c r="H108" s="170"/>
      <c r="I108" s="170"/>
      <c r="J108" s="170"/>
      <c r="K108" s="170"/>
      <c r="L108" s="170"/>
      <c r="M108" s="170"/>
      <c r="N108" s="36"/>
      <c r="O108" s="36"/>
      <c r="P108" s="36"/>
      <c r="Q108" s="197">
        <f t="shared" si="28"/>
        <v>0</v>
      </c>
      <c r="R108" s="36"/>
      <c r="S108" s="36"/>
      <c r="T108" s="31">
        <f t="shared" si="29"/>
        <v>0</v>
      </c>
      <c r="U108" s="36"/>
      <c r="V108" s="36"/>
      <c r="W108" s="31">
        <f t="shared" si="30"/>
        <v>0</v>
      </c>
      <c r="X108" s="36"/>
      <c r="Y108" s="36"/>
      <c r="Z108" s="31">
        <f t="shared" si="31"/>
        <v>0</v>
      </c>
      <c r="AA108" s="36"/>
      <c r="AB108" s="36"/>
      <c r="AC108" s="31">
        <f t="shared" si="32"/>
        <v>0</v>
      </c>
      <c r="AD108" s="36"/>
      <c r="AE108" s="197">
        <f t="shared" si="33"/>
        <v>0</v>
      </c>
      <c r="AF108" s="36"/>
      <c r="AG108" s="36"/>
      <c r="AH108" s="31">
        <f t="shared" si="34"/>
        <v>0</v>
      </c>
      <c r="AI108" s="36"/>
      <c r="AJ108" s="36"/>
      <c r="AK108" s="31">
        <f t="shared" si="35"/>
        <v>0</v>
      </c>
      <c r="AL108" s="36"/>
      <c r="AM108" s="36"/>
      <c r="AN108" s="31">
        <f t="shared" si="36"/>
        <v>0</v>
      </c>
      <c r="AO108" s="36"/>
      <c r="AP108" s="36"/>
      <c r="AQ108" s="31">
        <f t="shared" si="37"/>
        <v>0</v>
      </c>
      <c r="AR108" s="36"/>
      <c r="AS108" s="197">
        <f t="shared" si="38"/>
        <v>0</v>
      </c>
      <c r="AT108" s="225"/>
      <c r="AU108" s="225"/>
      <c r="AV108" s="31">
        <f t="shared" si="39"/>
        <v>0</v>
      </c>
      <c r="AW108" s="36"/>
      <c r="AX108" s="36"/>
      <c r="AY108" s="31">
        <f t="shared" si="40"/>
        <v>0</v>
      </c>
      <c r="AZ108" s="36"/>
      <c r="BA108" s="36"/>
      <c r="BB108" s="31">
        <f t="shared" si="41"/>
        <v>0</v>
      </c>
      <c r="BC108" s="36"/>
      <c r="BD108" s="36"/>
      <c r="BE108" s="31">
        <f t="shared" si="42"/>
        <v>0</v>
      </c>
      <c r="BF108" s="31" t="str">
        <f t="shared" si="43"/>
        <v/>
      </c>
      <c r="BG108" s="36"/>
      <c r="BH108" s="197">
        <f t="shared" si="44"/>
        <v>0</v>
      </c>
      <c r="BI108" s="113"/>
      <c r="BJ108" s="113"/>
      <c r="BK108" s="31">
        <f t="shared" si="45"/>
        <v>0</v>
      </c>
      <c r="BL108" s="113"/>
      <c r="BM108" s="113"/>
      <c r="BN108" s="31">
        <f t="shared" si="46"/>
        <v>0</v>
      </c>
      <c r="BO108" s="113"/>
      <c r="BP108" s="197">
        <f t="shared" si="47"/>
        <v>0</v>
      </c>
      <c r="BQ108" s="225"/>
      <c r="BR108" s="36"/>
      <c r="BS108" s="31">
        <f t="shared" si="48"/>
        <v>0</v>
      </c>
      <c r="BT108" s="36"/>
      <c r="BU108" s="36"/>
      <c r="BV108" s="31">
        <f t="shared" si="49"/>
        <v>0</v>
      </c>
      <c r="BW108" s="36"/>
      <c r="BX108" s="36"/>
      <c r="BY108" s="31">
        <f t="shared" si="50"/>
        <v>0</v>
      </c>
      <c r="BZ108" s="36"/>
      <c r="CA108" s="36"/>
      <c r="CB108" s="31">
        <f t="shared" si="51"/>
        <v>0</v>
      </c>
      <c r="CC108" s="36"/>
      <c r="CD108" s="36"/>
      <c r="CE108" s="31">
        <f t="shared" si="52"/>
        <v>0</v>
      </c>
      <c r="CF108" s="36"/>
      <c r="CG108" s="36"/>
      <c r="CH108" s="31">
        <f t="shared" si="53"/>
        <v>0</v>
      </c>
      <c r="CI108" s="36"/>
      <c r="CJ108" s="213">
        <f t="shared" si="54"/>
        <v>0</v>
      </c>
      <c r="CK108" s="117"/>
      <c r="CL108" s="9" t="str">
        <f>IF(ISBLANK('ÁREA MEJORA COMPETENCIAL'!S108),"",(IF(ISERROR('ÁREA MEJORA COMPETENCIAL'!S108),"",('ÁREA MEJORA COMPETENCIAL'!Y108)*3.3333333)))</f>
        <v/>
      </c>
      <c r="CM108" s="4" t="str">
        <f>IF(ISBLANK('ÁREA MEJORA COMPETENCIAL'!S108),"",(MROUND(CL108,4)))</f>
        <v/>
      </c>
      <c r="CN108" s="6" t="str">
        <f>IF('ÁREA MEJORA COMPETENCIAL'!Y108&lt;=2,"",CM108)</f>
        <v/>
      </c>
      <c r="CO108" s="214">
        <f t="shared" si="55"/>
        <v>0</v>
      </c>
      <c r="CP108" s="42" t="str">
        <f>IF(ISBLANK('ÁREA MEJORA COMPETENCIAL'!S108),"",IF(CN108="","",CO108-CN108))</f>
        <v/>
      </c>
      <c r="CQ108" s="122" t="str">
        <f>IF(ISBLANK('ÁREA MEJORA COMPETENCIAL'!S108),"",IF(CN108="","VER RESULTADOS",CO108/CN108))</f>
        <v/>
      </c>
      <c r="CR108" s="75"/>
    </row>
    <row r="109" spans="1:96" s="59" customFormat="1" ht="18.75" customHeight="1" x14ac:dyDescent="0.3">
      <c r="A109" s="273" t="str">
        <f>IF(ISBLANK('ÁREA MEJORA COMPETENCIAL'!A109),"",'ÁREA MEJORA COMPETENCIAL'!A109)</f>
        <v/>
      </c>
      <c r="B109" s="129" t="str">
        <f>IF(ISBLANK('ÁREA MEJORA COMPETENCIAL'!B109),"",'ÁREA MEJORA COMPETENCIAL'!B109)</f>
        <v/>
      </c>
      <c r="C109" s="101" t="str">
        <f>IF(ISBLANK('ÁREA MEJORA COMPETENCIAL'!C109),"",'ÁREA MEJORA COMPETENCIAL'!C109)</f>
        <v/>
      </c>
      <c r="D109" s="14" t="str">
        <f>IF(ISBLANK('ÁREA MEJORA COMPETENCIAL'!D109),"",'ÁREA MEJORA COMPETENCIAL'!D109)</f>
        <v/>
      </c>
      <c r="E109" s="14" t="str">
        <f>IF(ISBLANK('ÁREA MEJORA COMPETENCIAL'!E109),"",'ÁREA MEJORA COMPETENCIAL'!E109)</f>
        <v/>
      </c>
      <c r="F109" s="14" t="str">
        <f>IF(ISBLANK('ÁREA MEJORA COMPETENCIAL'!F109),"",'ÁREA MEJORA COMPETENCIAL'!F109)</f>
        <v/>
      </c>
      <c r="G109" s="41"/>
      <c r="H109" s="170"/>
      <c r="I109" s="170"/>
      <c r="J109" s="170"/>
      <c r="K109" s="170"/>
      <c r="L109" s="170"/>
      <c r="M109" s="170"/>
      <c r="N109" s="36"/>
      <c r="O109" s="36"/>
      <c r="P109" s="36"/>
      <c r="Q109" s="197">
        <f t="shared" si="28"/>
        <v>0</v>
      </c>
      <c r="R109" s="36"/>
      <c r="S109" s="36"/>
      <c r="T109" s="31">
        <f t="shared" si="29"/>
        <v>0</v>
      </c>
      <c r="U109" s="36"/>
      <c r="V109" s="36"/>
      <c r="W109" s="31">
        <f t="shared" si="30"/>
        <v>0</v>
      </c>
      <c r="X109" s="36"/>
      <c r="Y109" s="36"/>
      <c r="Z109" s="31">
        <f t="shared" si="31"/>
        <v>0</v>
      </c>
      <c r="AA109" s="36"/>
      <c r="AB109" s="36"/>
      <c r="AC109" s="31">
        <f t="shared" si="32"/>
        <v>0</v>
      </c>
      <c r="AD109" s="36"/>
      <c r="AE109" s="197">
        <f t="shared" si="33"/>
        <v>0</v>
      </c>
      <c r="AF109" s="36"/>
      <c r="AG109" s="36"/>
      <c r="AH109" s="31">
        <f t="shared" si="34"/>
        <v>0</v>
      </c>
      <c r="AI109" s="36"/>
      <c r="AJ109" s="36"/>
      <c r="AK109" s="31">
        <f t="shared" si="35"/>
        <v>0</v>
      </c>
      <c r="AL109" s="36"/>
      <c r="AM109" s="36"/>
      <c r="AN109" s="31">
        <f t="shared" si="36"/>
        <v>0</v>
      </c>
      <c r="AO109" s="36"/>
      <c r="AP109" s="36"/>
      <c r="AQ109" s="31">
        <f t="shared" si="37"/>
        <v>0</v>
      </c>
      <c r="AR109" s="36"/>
      <c r="AS109" s="197">
        <f t="shared" si="38"/>
        <v>0</v>
      </c>
      <c r="AT109" s="225"/>
      <c r="AU109" s="225"/>
      <c r="AV109" s="31">
        <f t="shared" si="39"/>
        <v>0</v>
      </c>
      <c r="AW109" s="36"/>
      <c r="AX109" s="36"/>
      <c r="AY109" s="31">
        <f t="shared" si="40"/>
        <v>0</v>
      </c>
      <c r="AZ109" s="36"/>
      <c r="BA109" s="36"/>
      <c r="BB109" s="31">
        <f t="shared" si="41"/>
        <v>0</v>
      </c>
      <c r="BC109" s="36"/>
      <c r="BD109" s="36"/>
      <c r="BE109" s="31">
        <f t="shared" si="42"/>
        <v>0</v>
      </c>
      <c r="BF109" s="31" t="str">
        <f t="shared" si="43"/>
        <v/>
      </c>
      <c r="BG109" s="36"/>
      <c r="BH109" s="197">
        <f t="shared" si="44"/>
        <v>0</v>
      </c>
      <c r="BI109" s="113"/>
      <c r="BJ109" s="113"/>
      <c r="BK109" s="31">
        <f t="shared" si="45"/>
        <v>0</v>
      </c>
      <c r="BL109" s="113"/>
      <c r="BM109" s="113"/>
      <c r="BN109" s="31">
        <f t="shared" si="46"/>
        <v>0</v>
      </c>
      <c r="BO109" s="113"/>
      <c r="BP109" s="197">
        <f t="shared" si="47"/>
        <v>0</v>
      </c>
      <c r="BQ109" s="225"/>
      <c r="BR109" s="36"/>
      <c r="BS109" s="31">
        <f t="shared" si="48"/>
        <v>0</v>
      </c>
      <c r="BT109" s="36"/>
      <c r="BU109" s="36"/>
      <c r="BV109" s="31">
        <f t="shared" si="49"/>
        <v>0</v>
      </c>
      <c r="BW109" s="36"/>
      <c r="BX109" s="36"/>
      <c r="BY109" s="31">
        <f t="shared" si="50"/>
        <v>0</v>
      </c>
      <c r="BZ109" s="36"/>
      <c r="CA109" s="36"/>
      <c r="CB109" s="31">
        <f t="shared" si="51"/>
        <v>0</v>
      </c>
      <c r="CC109" s="36"/>
      <c r="CD109" s="36"/>
      <c r="CE109" s="31">
        <f t="shared" si="52"/>
        <v>0</v>
      </c>
      <c r="CF109" s="36"/>
      <c r="CG109" s="36"/>
      <c r="CH109" s="31">
        <f t="shared" si="53"/>
        <v>0</v>
      </c>
      <c r="CI109" s="36"/>
      <c r="CJ109" s="213">
        <f t="shared" si="54"/>
        <v>0</v>
      </c>
      <c r="CK109" s="117"/>
      <c r="CL109" s="9" t="str">
        <f>IF(ISBLANK('ÁREA MEJORA COMPETENCIAL'!S109),"",(IF(ISERROR('ÁREA MEJORA COMPETENCIAL'!S109),"",('ÁREA MEJORA COMPETENCIAL'!Y109)*3.3333333)))</f>
        <v/>
      </c>
      <c r="CM109" s="4" t="str">
        <f>IF(ISBLANK('ÁREA MEJORA COMPETENCIAL'!S109),"",(MROUND(CL109,4)))</f>
        <v/>
      </c>
      <c r="CN109" s="6" t="str">
        <f>IF('ÁREA MEJORA COMPETENCIAL'!Y109&lt;=2,"",CM109)</f>
        <v/>
      </c>
      <c r="CO109" s="214">
        <f t="shared" si="55"/>
        <v>0</v>
      </c>
      <c r="CP109" s="42" t="str">
        <f>IF(ISBLANK('ÁREA MEJORA COMPETENCIAL'!S109),"",IF(CN109="","",CO109-CN109))</f>
        <v/>
      </c>
      <c r="CQ109" s="122" t="str">
        <f>IF(ISBLANK('ÁREA MEJORA COMPETENCIAL'!S109),"",IF(CN109="","VER RESULTADOS",CO109/CN109))</f>
        <v/>
      </c>
      <c r="CR109" s="75"/>
    </row>
    <row r="110" spans="1:96" s="59" customFormat="1" ht="18.75" customHeight="1" x14ac:dyDescent="0.3">
      <c r="A110" s="273" t="str">
        <f>IF(ISBLANK('ÁREA MEJORA COMPETENCIAL'!A110),"",'ÁREA MEJORA COMPETENCIAL'!A110)</f>
        <v/>
      </c>
      <c r="B110" s="129" t="str">
        <f>IF(ISBLANK('ÁREA MEJORA COMPETENCIAL'!B110),"",'ÁREA MEJORA COMPETENCIAL'!B110)</f>
        <v/>
      </c>
      <c r="C110" s="101" t="str">
        <f>IF(ISBLANK('ÁREA MEJORA COMPETENCIAL'!C110),"",'ÁREA MEJORA COMPETENCIAL'!C110)</f>
        <v/>
      </c>
      <c r="D110" s="14" t="str">
        <f>IF(ISBLANK('ÁREA MEJORA COMPETENCIAL'!D110),"",'ÁREA MEJORA COMPETENCIAL'!D110)</f>
        <v/>
      </c>
      <c r="E110" s="14" t="str">
        <f>IF(ISBLANK('ÁREA MEJORA COMPETENCIAL'!E110),"",'ÁREA MEJORA COMPETENCIAL'!E110)</f>
        <v/>
      </c>
      <c r="F110" s="14" t="str">
        <f>IF(ISBLANK('ÁREA MEJORA COMPETENCIAL'!F110),"",'ÁREA MEJORA COMPETENCIAL'!F110)</f>
        <v/>
      </c>
      <c r="G110" s="41"/>
      <c r="H110" s="170"/>
      <c r="I110" s="170"/>
      <c r="J110" s="170"/>
      <c r="K110" s="170"/>
      <c r="L110" s="170"/>
      <c r="M110" s="170"/>
      <c r="N110" s="36"/>
      <c r="O110" s="36"/>
      <c r="P110" s="36"/>
      <c r="Q110" s="197">
        <f t="shared" si="28"/>
        <v>0</v>
      </c>
      <c r="R110" s="36"/>
      <c r="S110" s="36"/>
      <c r="T110" s="31">
        <f t="shared" si="29"/>
        <v>0</v>
      </c>
      <c r="U110" s="36"/>
      <c r="V110" s="36"/>
      <c r="W110" s="31">
        <f t="shared" si="30"/>
        <v>0</v>
      </c>
      <c r="X110" s="36"/>
      <c r="Y110" s="36"/>
      <c r="Z110" s="31">
        <f t="shared" si="31"/>
        <v>0</v>
      </c>
      <c r="AA110" s="36"/>
      <c r="AB110" s="36"/>
      <c r="AC110" s="31">
        <f t="shared" si="32"/>
        <v>0</v>
      </c>
      <c r="AD110" s="36"/>
      <c r="AE110" s="197">
        <f t="shared" si="33"/>
        <v>0</v>
      </c>
      <c r="AF110" s="36"/>
      <c r="AG110" s="36"/>
      <c r="AH110" s="31">
        <f t="shared" si="34"/>
        <v>0</v>
      </c>
      <c r="AI110" s="36"/>
      <c r="AJ110" s="36"/>
      <c r="AK110" s="31">
        <f t="shared" si="35"/>
        <v>0</v>
      </c>
      <c r="AL110" s="36"/>
      <c r="AM110" s="36"/>
      <c r="AN110" s="31">
        <f t="shared" si="36"/>
        <v>0</v>
      </c>
      <c r="AO110" s="36"/>
      <c r="AP110" s="36"/>
      <c r="AQ110" s="31">
        <f t="shared" si="37"/>
        <v>0</v>
      </c>
      <c r="AR110" s="36"/>
      <c r="AS110" s="197">
        <f t="shared" si="38"/>
        <v>0</v>
      </c>
      <c r="AT110" s="225"/>
      <c r="AU110" s="225"/>
      <c r="AV110" s="31">
        <f t="shared" si="39"/>
        <v>0</v>
      </c>
      <c r="AW110" s="36"/>
      <c r="AX110" s="36"/>
      <c r="AY110" s="31">
        <f t="shared" si="40"/>
        <v>0</v>
      </c>
      <c r="AZ110" s="36"/>
      <c r="BA110" s="36"/>
      <c r="BB110" s="31">
        <f t="shared" si="41"/>
        <v>0</v>
      </c>
      <c r="BC110" s="36"/>
      <c r="BD110" s="36"/>
      <c r="BE110" s="31">
        <f t="shared" si="42"/>
        <v>0</v>
      </c>
      <c r="BF110" s="31" t="str">
        <f t="shared" si="43"/>
        <v/>
      </c>
      <c r="BG110" s="36"/>
      <c r="BH110" s="197">
        <f t="shared" si="44"/>
        <v>0</v>
      </c>
      <c r="BI110" s="113"/>
      <c r="BJ110" s="113"/>
      <c r="BK110" s="31">
        <f t="shared" si="45"/>
        <v>0</v>
      </c>
      <c r="BL110" s="113"/>
      <c r="BM110" s="113"/>
      <c r="BN110" s="31">
        <f t="shared" si="46"/>
        <v>0</v>
      </c>
      <c r="BO110" s="113"/>
      <c r="BP110" s="197">
        <f t="shared" si="47"/>
        <v>0</v>
      </c>
      <c r="BQ110" s="225"/>
      <c r="BR110" s="36"/>
      <c r="BS110" s="31">
        <f t="shared" si="48"/>
        <v>0</v>
      </c>
      <c r="BT110" s="36"/>
      <c r="BU110" s="36"/>
      <c r="BV110" s="31">
        <f t="shared" si="49"/>
        <v>0</v>
      </c>
      <c r="BW110" s="36"/>
      <c r="BX110" s="36"/>
      <c r="BY110" s="31">
        <f t="shared" si="50"/>
        <v>0</v>
      </c>
      <c r="BZ110" s="36"/>
      <c r="CA110" s="36"/>
      <c r="CB110" s="31">
        <f t="shared" si="51"/>
        <v>0</v>
      </c>
      <c r="CC110" s="36"/>
      <c r="CD110" s="36"/>
      <c r="CE110" s="31">
        <f t="shared" si="52"/>
        <v>0</v>
      </c>
      <c r="CF110" s="36"/>
      <c r="CG110" s="36"/>
      <c r="CH110" s="31">
        <f t="shared" si="53"/>
        <v>0</v>
      </c>
      <c r="CI110" s="36"/>
      <c r="CJ110" s="213">
        <f t="shared" si="54"/>
        <v>0</v>
      </c>
      <c r="CK110" s="117"/>
      <c r="CL110" s="9" t="str">
        <f>IF(ISBLANK('ÁREA MEJORA COMPETENCIAL'!S110),"",(IF(ISERROR('ÁREA MEJORA COMPETENCIAL'!S110),"",('ÁREA MEJORA COMPETENCIAL'!Y110)*3.3333333)))</f>
        <v/>
      </c>
      <c r="CM110" s="4" t="str">
        <f>IF(ISBLANK('ÁREA MEJORA COMPETENCIAL'!S110),"",(MROUND(CL110,4)))</f>
        <v/>
      </c>
      <c r="CN110" s="6" t="str">
        <f>IF('ÁREA MEJORA COMPETENCIAL'!Y110&lt;=2,"",CM110)</f>
        <v/>
      </c>
      <c r="CO110" s="214">
        <f t="shared" si="55"/>
        <v>0</v>
      </c>
      <c r="CP110" s="42" t="str">
        <f>IF(ISBLANK('ÁREA MEJORA COMPETENCIAL'!S110),"",IF(CN110="","",CO110-CN110))</f>
        <v/>
      </c>
      <c r="CQ110" s="122" t="str">
        <f>IF(ISBLANK('ÁREA MEJORA COMPETENCIAL'!S110),"",IF(CN110="","VER RESULTADOS",CO110/CN110))</f>
        <v/>
      </c>
      <c r="CR110" s="75"/>
    </row>
    <row r="111" spans="1:96" s="59" customFormat="1" ht="18.75" customHeight="1" x14ac:dyDescent="0.3">
      <c r="A111" s="273" t="str">
        <f>IF(ISBLANK('ÁREA MEJORA COMPETENCIAL'!A111),"",'ÁREA MEJORA COMPETENCIAL'!A111)</f>
        <v/>
      </c>
      <c r="B111" s="129" t="str">
        <f>IF(ISBLANK('ÁREA MEJORA COMPETENCIAL'!B111),"",'ÁREA MEJORA COMPETENCIAL'!B111)</f>
        <v/>
      </c>
      <c r="C111" s="101" t="str">
        <f>IF(ISBLANK('ÁREA MEJORA COMPETENCIAL'!C111),"",'ÁREA MEJORA COMPETENCIAL'!C111)</f>
        <v/>
      </c>
      <c r="D111" s="14" t="str">
        <f>IF(ISBLANK('ÁREA MEJORA COMPETENCIAL'!D111),"",'ÁREA MEJORA COMPETENCIAL'!D111)</f>
        <v/>
      </c>
      <c r="E111" s="14" t="str">
        <f>IF(ISBLANK('ÁREA MEJORA COMPETENCIAL'!E111),"",'ÁREA MEJORA COMPETENCIAL'!E111)</f>
        <v/>
      </c>
      <c r="F111" s="14" t="str">
        <f>IF(ISBLANK('ÁREA MEJORA COMPETENCIAL'!F111),"",'ÁREA MEJORA COMPETENCIAL'!F111)</f>
        <v/>
      </c>
      <c r="G111" s="41"/>
      <c r="H111" s="170"/>
      <c r="I111" s="170"/>
      <c r="J111" s="170"/>
      <c r="K111" s="170"/>
      <c r="L111" s="170"/>
      <c r="M111" s="170"/>
      <c r="N111" s="36"/>
      <c r="O111" s="36"/>
      <c r="P111" s="36"/>
      <c r="Q111" s="197">
        <f t="shared" si="28"/>
        <v>0</v>
      </c>
      <c r="R111" s="36"/>
      <c r="S111" s="36"/>
      <c r="T111" s="31">
        <f t="shared" si="29"/>
        <v>0</v>
      </c>
      <c r="U111" s="36"/>
      <c r="V111" s="36"/>
      <c r="W111" s="31">
        <f t="shared" si="30"/>
        <v>0</v>
      </c>
      <c r="X111" s="36"/>
      <c r="Y111" s="36"/>
      <c r="Z111" s="31">
        <f t="shared" si="31"/>
        <v>0</v>
      </c>
      <c r="AA111" s="36"/>
      <c r="AB111" s="36"/>
      <c r="AC111" s="31">
        <f t="shared" si="32"/>
        <v>0</v>
      </c>
      <c r="AD111" s="36"/>
      <c r="AE111" s="197">
        <f t="shared" si="33"/>
        <v>0</v>
      </c>
      <c r="AF111" s="36"/>
      <c r="AG111" s="36"/>
      <c r="AH111" s="31">
        <f t="shared" si="34"/>
        <v>0</v>
      </c>
      <c r="AI111" s="36"/>
      <c r="AJ111" s="36"/>
      <c r="AK111" s="31">
        <f t="shared" si="35"/>
        <v>0</v>
      </c>
      <c r="AL111" s="36"/>
      <c r="AM111" s="36"/>
      <c r="AN111" s="31">
        <f t="shared" si="36"/>
        <v>0</v>
      </c>
      <c r="AO111" s="36"/>
      <c r="AP111" s="36"/>
      <c r="AQ111" s="31">
        <f t="shared" si="37"/>
        <v>0</v>
      </c>
      <c r="AR111" s="36"/>
      <c r="AS111" s="197">
        <f t="shared" si="38"/>
        <v>0</v>
      </c>
      <c r="AT111" s="225"/>
      <c r="AU111" s="225"/>
      <c r="AV111" s="31">
        <f t="shared" si="39"/>
        <v>0</v>
      </c>
      <c r="AW111" s="36"/>
      <c r="AX111" s="36"/>
      <c r="AY111" s="31">
        <f t="shared" si="40"/>
        <v>0</v>
      </c>
      <c r="AZ111" s="36"/>
      <c r="BA111" s="36"/>
      <c r="BB111" s="31">
        <f t="shared" si="41"/>
        <v>0</v>
      </c>
      <c r="BC111" s="36"/>
      <c r="BD111" s="36"/>
      <c r="BE111" s="31">
        <f t="shared" si="42"/>
        <v>0</v>
      </c>
      <c r="BF111" s="31" t="str">
        <f t="shared" si="43"/>
        <v/>
      </c>
      <c r="BG111" s="36"/>
      <c r="BH111" s="197">
        <f t="shared" si="44"/>
        <v>0</v>
      </c>
      <c r="BI111" s="113"/>
      <c r="BJ111" s="113"/>
      <c r="BK111" s="31">
        <f t="shared" si="45"/>
        <v>0</v>
      </c>
      <c r="BL111" s="113"/>
      <c r="BM111" s="113"/>
      <c r="BN111" s="31">
        <f t="shared" si="46"/>
        <v>0</v>
      </c>
      <c r="BO111" s="113"/>
      <c r="BP111" s="197">
        <f t="shared" si="47"/>
        <v>0</v>
      </c>
      <c r="BQ111" s="225"/>
      <c r="BR111" s="36"/>
      <c r="BS111" s="31">
        <f t="shared" si="48"/>
        <v>0</v>
      </c>
      <c r="BT111" s="36"/>
      <c r="BU111" s="36"/>
      <c r="BV111" s="31">
        <f t="shared" si="49"/>
        <v>0</v>
      </c>
      <c r="BW111" s="36"/>
      <c r="BX111" s="36"/>
      <c r="BY111" s="31">
        <f t="shared" si="50"/>
        <v>0</v>
      </c>
      <c r="BZ111" s="36"/>
      <c r="CA111" s="36"/>
      <c r="CB111" s="31">
        <f t="shared" si="51"/>
        <v>0</v>
      </c>
      <c r="CC111" s="36"/>
      <c r="CD111" s="36"/>
      <c r="CE111" s="31">
        <f t="shared" si="52"/>
        <v>0</v>
      </c>
      <c r="CF111" s="36"/>
      <c r="CG111" s="36"/>
      <c r="CH111" s="31">
        <f t="shared" si="53"/>
        <v>0</v>
      </c>
      <c r="CI111" s="36"/>
      <c r="CJ111" s="213">
        <f t="shared" si="54"/>
        <v>0</v>
      </c>
      <c r="CK111" s="117"/>
      <c r="CL111" s="9" t="str">
        <f>IF(ISBLANK('ÁREA MEJORA COMPETENCIAL'!S111),"",(IF(ISERROR('ÁREA MEJORA COMPETENCIAL'!S111),"",('ÁREA MEJORA COMPETENCIAL'!Y111)*3.3333333)))</f>
        <v/>
      </c>
      <c r="CM111" s="4" t="str">
        <f>IF(ISBLANK('ÁREA MEJORA COMPETENCIAL'!S111),"",(MROUND(CL111,4)))</f>
        <v/>
      </c>
      <c r="CN111" s="6" t="str">
        <f>IF('ÁREA MEJORA COMPETENCIAL'!Y111&lt;=2,"",CM111)</f>
        <v/>
      </c>
      <c r="CO111" s="214">
        <f t="shared" si="55"/>
        <v>0</v>
      </c>
      <c r="CP111" s="42" t="str">
        <f>IF(ISBLANK('ÁREA MEJORA COMPETENCIAL'!S111),"",IF(CN111="","",CO111-CN111))</f>
        <v/>
      </c>
      <c r="CQ111" s="122" t="str">
        <f>IF(ISBLANK('ÁREA MEJORA COMPETENCIAL'!S111),"",IF(CN111="","VER RESULTADOS",CO111/CN111))</f>
        <v/>
      </c>
      <c r="CR111" s="75"/>
    </row>
    <row r="112" spans="1:96" s="59" customFormat="1" ht="18.75" customHeight="1" x14ac:dyDescent="0.3">
      <c r="A112" s="273" t="str">
        <f>IF(ISBLANK('ÁREA MEJORA COMPETENCIAL'!A112),"",'ÁREA MEJORA COMPETENCIAL'!A112)</f>
        <v/>
      </c>
      <c r="B112" s="129" t="str">
        <f>IF(ISBLANK('ÁREA MEJORA COMPETENCIAL'!B112),"",'ÁREA MEJORA COMPETENCIAL'!B112)</f>
        <v/>
      </c>
      <c r="C112" s="101" t="str">
        <f>IF(ISBLANK('ÁREA MEJORA COMPETENCIAL'!C112),"",'ÁREA MEJORA COMPETENCIAL'!C112)</f>
        <v/>
      </c>
      <c r="D112" s="14" t="str">
        <f>IF(ISBLANK('ÁREA MEJORA COMPETENCIAL'!D112),"",'ÁREA MEJORA COMPETENCIAL'!D112)</f>
        <v/>
      </c>
      <c r="E112" s="14" t="str">
        <f>IF(ISBLANK('ÁREA MEJORA COMPETENCIAL'!E112),"",'ÁREA MEJORA COMPETENCIAL'!E112)</f>
        <v/>
      </c>
      <c r="F112" s="14" t="str">
        <f>IF(ISBLANK('ÁREA MEJORA COMPETENCIAL'!F112),"",'ÁREA MEJORA COMPETENCIAL'!F112)</f>
        <v/>
      </c>
      <c r="G112" s="41"/>
      <c r="H112" s="170"/>
      <c r="I112" s="170"/>
      <c r="J112" s="170"/>
      <c r="K112" s="170"/>
      <c r="L112" s="170"/>
      <c r="M112" s="170"/>
      <c r="N112" s="36"/>
      <c r="O112" s="36"/>
      <c r="P112" s="36"/>
      <c r="Q112" s="197">
        <f t="shared" si="28"/>
        <v>0</v>
      </c>
      <c r="R112" s="36"/>
      <c r="S112" s="36"/>
      <c r="T112" s="31">
        <f t="shared" si="29"/>
        <v>0</v>
      </c>
      <c r="U112" s="36"/>
      <c r="V112" s="36"/>
      <c r="W112" s="31">
        <f t="shared" si="30"/>
        <v>0</v>
      </c>
      <c r="X112" s="36"/>
      <c r="Y112" s="36"/>
      <c r="Z112" s="31">
        <f t="shared" si="31"/>
        <v>0</v>
      </c>
      <c r="AA112" s="36"/>
      <c r="AB112" s="36"/>
      <c r="AC112" s="31">
        <f t="shared" si="32"/>
        <v>0</v>
      </c>
      <c r="AD112" s="36"/>
      <c r="AE112" s="197">
        <f t="shared" si="33"/>
        <v>0</v>
      </c>
      <c r="AF112" s="36"/>
      <c r="AG112" s="36"/>
      <c r="AH112" s="31">
        <f t="shared" si="34"/>
        <v>0</v>
      </c>
      <c r="AI112" s="36"/>
      <c r="AJ112" s="36"/>
      <c r="AK112" s="31">
        <f t="shared" si="35"/>
        <v>0</v>
      </c>
      <c r="AL112" s="36"/>
      <c r="AM112" s="36"/>
      <c r="AN112" s="31">
        <f t="shared" si="36"/>
        <v>0</v>
      </c>
      <c r="AO112" s="36"/>
      <c r="AP112" s="36"/>
      <c r="AQ112" s="31">
        <f t="shared" si="37"/>
        <v>0</v>
      </c>
      <c r="AR112" s="36"/>
      <c r="AS112" s="197">
        <f t="shared" si="38"/>
        <v>0</v>
      </c>
      <c r="AT112" s="225"/>
      <c r="AU112" s="225"/>
      <c r="AV112" s="31">
        <f t="shared" si="39"/>
        <v>0</v>
      </c>
      <c r="AW112" s="36"/>
      <c r="AX112" s="36"/>
      <c r="AY112" s="31">
        <f t="shared" si="40"/>
        <v>0</v>
      </c>
      <c r="AZ112" s="36"/>
      <c r="BA112" s="36"/>
      <c r="BB112" s="31">
        <f t="shared" si="41"/>
        <v>0</v>
      </c>
      <c r="BC112" s="36"/>
      <c r="BD112" s="36"/>
      <c r="BE112" s="31">
        <f t="shared" si="42"/>
        <v>0</v>
      </c>
      <c r="BF112" s="31" t="str">
        <f t="shared" si="43"/>
        <v/>
      </c>
      <c r="BG112" s="36"/>
      <c r="BH112" s="197">
        <f t="shared" si="44"/>
        <v>0</v>
      </c>
      <c r="BI112" s="113"/>
      <c r="BJ112" s="113"/>
      <c r="BK112" s="31">
        <f t="shared" si="45"/>
        <v>0</v>
      </c>
      <c r="BL112" s="113"/>
      <c r="BM112" s="113"/>
      <c r="BN112" s="31">
        <f t="shared" si="46"/>
        <v>0</v>
      </c>
      <c r="BO112" s="113"/>
      <c r="BP112" s="197">
        <f t="shared" si="47"/>
        <v>0</v>
      </c>
      <c r="BQ112" s="225"/>
      <c r="BR112" s="36"/>
      <c r="BS112" s="31">
        <f t="shared" si="48"/>
        <v>0</v>
      </c>
      <c r="BT112" s="36"/>
      <c r="BU112" s="36"/>
      <c r="BV112" s="31">
        <f t="shared" si="49"/>
        <v>0</v>
      </c>
      <c r="BW112" s="36"/>
      <c r="BX112" s="36"/>
      <c r="BY112" s="31">
        <f t="shared" si="50"/>
        <v>0</v>
      </c>
      <c r="BZ112" s="36"/>
      <c r="CA112" s="36"/>
      <c r="CB112" s="31">
        <f t="shared" si="51"/>
        <v>0</v>
      </c>
      <c r="CC112" s="36"/>
      <c r="CD112" s="36"/>
      <c r="CE112" s="31">
        <f t="shared" si="52"/>
        <v>0</v>
      </c>
      <c r="CF112" s="36"/>
      <c r="CG112" s="36"/>
      <c r="CH112" s="31">
        <f t="shared" si="53"/>
        <v>0</v>
      </c>
      <c r="CI112" s="36"/>
      <c r="CJ112" s="213">
        <f t="shared" si="54"/>
        <v>0</v>
      </c>
      <c r="CK112" s="117"/>
      <c r="CL112" s="9" t="str">
        <f>IF(ISBLANK('ÁREA MEJORA COMPETENCIAL'!S112),"",(IF(ISERROR('ÁREA MEJORA COMPETENCIAL'!S112),"",('ÁREA MEJORA COMPETENCIAL'!Y112)*3.3333333)))</f>
        <v/>
      </c>
      <c r="CM112" s="4" t="str">
        <f>IF(ISBLANK('ÁREA MEJORA COMPETENCIAL'!S112),"",(MROUND(CL112,4)))</f>
        <v/>
      </c>
      <c r="CN112" s="6" t="str">
        <f>IF('ÁREA MEJORA COMPETENCIAL'!Y112&lt;=2,"",CM112)</f>
        <v/>
      </c>
      <c r="CO112" s="214">
        <f t="shared" si="55"/>
        <v>0</v>
      </c>
      <c r="CP112" s="42" t="str">
        <f>IF(ISBLANK('ÁREA MEJORA COMPETENCIAL'!S112),"",IF(CN112="","",CO112-CN112))</f>
        <v/>
      </c>
      <c r="CQ112" s="122" t="str">
        <f>IF(ISBLANK('ÁREA MEJORA COMPETENCIAL'!S112),"",IF(CN112="","VER RESULTADOS",CO112/CN112))</f>
        <v/>
      </c>
      <c r="CR112" s="75"/>
    </row>
    <row r="113" spans="1:96" s="59" customFormat="1" ht="18.75" customHeight="1" x14ac:dyDescent="0.3">
      <c r="A113" s="273" t="str">
        <f>IF(ISBLANK('ÁREA MEJORA COMPETENCIAL'!A113),"",'ÁREA MEJORA COMPETENCIAL'!A113)</f>
        <v/>
      </c>
      <c r="B113" s="129" t="str">
        <f>IF(ISBLANK('ÁREA MEJORA COMPETENCIAL'!B113),"",'ÁREA MEJORA COMPETENCIAL'!B113)</f>
        <v/>
      </c>
      <c r="C113" s="101" t="str">
        <f>IF(ISBLANK('ÁREA MEJORA COMPETENCIAL'!C113),"",'ÁREA MEJORA COMPETENCIAL'!C113)</f>
        <v/>
      </c>
      <c r="D113" s="14" t="str">
        <f>IF(ISBLANK('ÁREA MEJORA COMPETENCIAL'!D113),"",'ÁREA MEJORA COMPETENCIAL'!D113)</f>
        <v/>
      </c>
      <c r="E113" s="14" t="str">
        <f>IF(ISBLANK('ÁREA MEJORA COMPETENCIAL'!E113),"",'ÁREA MEJORA COMPETENCIAL'!E113)</f>
        <v/>
      </c>
      <c r="F113" s="14" t="str">
        <f>IF(ISBLANK('ÁREA MEJORA COMPETENCIAL'!F113),"",'ÁREA MEJORA COMPETENCIAL'!F113)</f>
        <v/>
      </c>
      <c r="G113" s="41"/>
      <c r="H113" s="170"/>
      <c r="I113" s="170"/>
      <c r="J113" s="170"/>
      <c r="K113" s="170"/>
      <c r="L113" s="170"/>
      <c r="M113" s="170"/>
      <c r="N113" s="36"/>
      <c r="O113" s="36"/>
      <c r="P113" s="36"/>
      <c r="Q113" s="197">
        <f t="shared" si="28"/>
        <v>0</v>
      </c>
      <c r="R113" s="36"/>
      <c r="S113" s="36"/>
      <c r="T113" s="31">
        <f t="shared" si="29"/>
        <v>0</v>
      </c>
      <c r="U113" s="36"/>
      <c r="V113" s="36"/>
      <c r="W113" s="31">
        <f t="shared" si="30"/>
        <v>0</v>
      </c>
      <c r="X113" s="36"/>
      <c r="Y113" s="36"/>
      <c r="Z113" s="31">
        <f t="shared" si="31"/>
        <v>0</v>
      </c>
      <c r="AA113" s="36"/>
      <c r="AB113" s="36"/>
      <c r="AC113" s="31">
        <f t="shared" si="32"/>
        <v>0</v>
      </c>
      <c r="AD113" s="36"/>
      <c r="AE113" s="197">
        <f t="shared" si="33"/>
        <v>0</v>
      </c>
      <c r="AF113" s="36"/>
      <c r="AG113" s="36"/>
      <c r="AH113" s="31">
        <f t="shared" si="34"/>
        <v>0</v>
      </c>
      <c r="AI113" s="36"/>
      <c r="AJ113" s="36"/>
      <c r="AK113" s="31">
        <f t="shared" si="35"/>
        <v>0</v>
      </c>
      <c r="AL113" s="36"/>
      <c r="AM113" s="36"/>
      <c r="AN113" s="31">
        <f t="shared" si="36"/>
        <v>0</v>
      </c>
      <c r="AO113" s="36"/>
      <c r="AP113" s="36"/>
      <c r="AQ113" s="31">
        <f t="shared" si="37"/>
        <v>0</v>
      </c>
      <c r="AR113" s="36"/>
      <c r="AS113" s="197">
        <f t="shared" si="38"/>
        <v>0</v>
      </c>
      <c r="AT113" s="225"/>
      <c r="AU113" s="225"/>
      <c r="AV113" s="31">
        <f t="shared" si="39"/>
        <v>0</v>
      </c>
      <c r="AW113" s="36"/>
      <c r="AX113" s="36"/>
      <c r="AY113" s="31">
        <f t="shared" si="40"/>
        <v>0</v>
      </c>
      <c r="AZ113" s="36"/>
      <c r="BA113" s="36"/>
      <c r="BB113" s="31">
        <f t="shared" si="41"/>
        <v>0</v>
      </c>
      <c r="BC113" s="36"/>
      <c r="BD113" s="36"/>
      <c r="BE113" s="31">
        <f t="shared" si="42"/>
        <v>0</v>
      </c>
      <c r="BF113" s="31" t="str">
        <f t="shared" si="43"/>
        <v/>
      </c>
      <c r="BG113" s="36"/>
      <c r="BH113" s="197">
        <f t="shared" si="44"/>
        <v>0</v>
      </c>
      <c r="BI113" s="113"/>
      <c r="BJ113" s="113"/>
      <c r="BK113" s="31">
        <f t="shared" si="45"/>
        <v>0</v>
      </c>
      <c r="BL113" s="113"/>
      <c r="BM113" s="113"/>
      <c r="BN113" s="31">
        <f t="shared" si="46"/>
        <v>0</v>
      </c>
      <c r="BO113" s="113"/>
      <c r="BP113" s="197">
        <f t="shared" si="47"/>
        <v>0</v>
      </c>
      <c r="BQ113" s="225"/>
      <c r="BR113" s="36"/>
      <c r="BS113" s="31">
        <f t="shared" si="48"/>
        <v>0</v>
      </c>
      <c r="BT113" s="36"/>
      <c r="BU113" s="36"/>
      <c r="BV113" s="31">
        <f t="shared" si="49"/>
        <v>0</v>
      </c>
      <c r="BW113" s="36"/>
      <c r="BX113" s="36"/>
      <c r="BY113" s="31">
        <f t="shared" si="50"/>
        <v>0</v>
      </c>
      <c r="BZ113" s="36"/>
      <c r="CA113" s="36"/>
      <c r="CB113" s="31">
        <f t="shared" si="51"/>
        <v>0</v>
      </c>
      <c r="CC113" s="36"/>
      <c r="CD113" s="36"/>
      <c r="CE113" s="31">
        <f t="shared" si="52"/>
        <v>0</v>
      </c>
      <c r="CF113" s="36"/>
      <c r="CG113" s="36"/>
      <c r="CH113" s="31">
        <f t="shared" si="53"/>
        <v>0</v>
      </c>
      <c r="CI113" s="36"/>
      <c r="CJ113" s="213">
        <f t="shared" si="54"/>
        <v>0</v>
      </c>
      <c r="CK113" s="117"/>
      <c r="CL113" s="9" t="str">
        <f>IF(ISBLANK('ÁREA MEJORA COMPETENCIAL'!S113),"",(IF(ISERROR('ÁREA MEJORA COMPETENCIAL'!S113),"",('ÁREA MEJORA COMPETENCIAL'!Y113)*3.3333333)))</f>
        <v/>
      </c>
      <c r="CM113" s="4" t="str">
        <f>IF(ISBLANK('ÁREA MEJORA COMPETENCIAL'!S113),"",(MROUND(CL113,4)))</f>
        <v/>
      </c>
      <c r="CN113" s="6" t="str">
        <f>IF('ÁREA MEJORA COMPETENCIAL'!Y113&lt;=2,"",CM113)</f>
        <v/>
      </c>
      <c r="CO113" s="214">
        <f t="shared" si="55"/>
        <v>0</v>
      </c>
      <c r="CP113" s="42" t="str">
        <f>IF(ISBLANK('ÁREA MEJORA COMPETENCIAL'!S113),"",IF(CN113="","",CO113-CN113))</f>
        <v/>
      </c>
      <c r="CQ113" s="122" t="str">
        <f>IF(ISBLANK('ÁREA MEJORA COMPETENCIAL'!S113),"",IF(CN113="","VER RESULTADOS",CO113/CN113))</f>
        <v/>
      </c>
      <c r="CR113" s="75"/>
    </row>
    <row r="114" spans="1:96" s="59" customFormat="1" ht="18.75" customHeight="1" x14ac:dyDescent="0.3">
      <c r="A114" s="273" t="str">
        <f>IF(ISBLANK('ÁREA MEJORA COMPETENCIAL'!A114),"",'ÁREA MEJORA COMPETENCIAL'!A114)</f>
        <v/>
      </c>
      <c r="B114" s="129" t="str">
        <f>IF(ISBLANK('ÁREA MEJORA COMPETENCIAL'!B114),"",'ÁREA MEJORA COMPETENCIAL'!B114)</f>
        <v/>
      </c>
      <c r="C114" s="101" t="str">
        <f>IF(ISBLANK('ÁREA MEJORA COMPETENCIAL'!C114),"",'ÁREA MEJORA COMPETENCIAL'!C114)</f>
        <v/>
      </c>
      <c r="D114" s="14" t="str">
        <f>IF(ISBLANK('ÁREA MEJORA COMPETENCIAL'!D114),"",'ÁREA MEJORA COMPETENCIAL'!D114)</f>
        <v/>
      </c>
      <c r="E114" s="14" t="str">
        <f>IF(ISBLANK('ÁREA MEJORA COMPETENCIAL'!E114),"",'ÁREA MEJORA COMPETENCIAL'!E114)</f>
        <v/>
      </c>
      <c r="F114" s="14" t="str">
        <f>IF(ISBLANK('ÁREA MEJORA COMPETENCIAL'!F114),"",'ÁREA MEJORA COMPETENCIAL'!F114)</f>
        <v/>
      </c>
      <c r="G114" s="41"/>
      <c r="H114" s="170"/>
      <c r="I114" s="170"/>
      <c r="J114" s="170"/>
      <c r="K114" s="170"/>
      <c r="L114" s="170"/>
      <c r="M114" s="170"/>
      <c r="N114" s="36"/>
      <c r="O114" s="36"/>
      <c r="P114" s="36"/>
      <c r="Q114" s="197">
        <f t="shared" si="28"/>
        <v>0</v>
      </c>
      <c r="R114" s="36"/>
      <c r="S114" s="36"/>
      <c r="T114" s="31">
        <f t="shared" si="29"/>
        <v>0</v>
      </c>
      <c r="U114" s="36"/>
      <c r="V114" s="36"/>
      <c r="W114" s="31">
        <f t="shared" si="30"/>
        <v>0</v>
      </c>
      <c r="X114" s="36"/>
      <c r="Y114" s="36"/>
      <c r="Z114" s="31">
        <f t="shared" si="31"/>
        <v>0</v>
      </c>
      <c r="AA114" s="36"/>
      <c r="AB114" s="36"/>
      <c r="AC114" s="31">
        <f t="shared" si="32"/>
        <v>0</v>
      </c>
      <c r="AD114" s="36"/>
      <c r="AE114" s="197">
        <f t="shared" si="33"/>
        <v>0</v>
      </c>
      <c r="AF114" s="36"/>
      <c r="AG114" s="36"/>
      <c r="AH114" s="31">
        <f t="shared" si="34"/>
        <v>0</v>
      </c>
      <c r="AI114" s="36"/>
      <c r="AJ114" s="36"/>
      <c r="AK114" s="31">
        <f t="shared" si="35"/>
        <v>0</v>
      </c>
      <c r="AL114" s="36"/>
      <c r="AM114" s="36"/>
      <c r="AN114" s="31">
        <f t="shared" si="36"/>
        <v>0</v>
      </c>
      <c r="AO114" s="36"/>
      <c r="AP114" s="36"/>
      <c r="AQ114" s="31">
        <f t="shared" si="37"/>
        <v>0</v>
      </c>
      <c r="AR114" s="36"/>
      <c r="AS114" s="197">
        <f t="shared" si="38"/>
        <v>0</v>
      </c>
      <c r="AT114" s="225"/>
      <c r="AU114" s="225"/>
      <c r="AV114" s="31">
        <f t="shared" si="39"/>
        <v>0</v>
      </c>
      <c r="AW114" s="36"/>
      <c r="AX114" s="36"/>
      <c r="AY114" s="31">
        <f t="shared" si="40"/>
        <v>0</v>
      </c>
      <c r="AZ114" s="36"/>
      <c r="BA114" s="36"/>
      <c r="BB114" s="31">
        <f t="shared" si="41"/>
        <v>0</v>
      </c>
      <c r="BC114" s="36"/>
      <c r="BD114" s="36"/>
      <c r="BE114" s="31">
        <f t="shared" si="42"/>
        <v>0</v>
      </c>
      <c r="BF114" s="31" t="str">
        <f t="shared" si="43"/>
        <v/>
      </c>
      <c r="BG114" s="36"/>
      <c r="BH114" s="197">
        <f t="shared" si="44"/>
        <v>0</v>
      </c>
      <c r="BI114" s="113"/>
      <c r="BJ114" s="113"/>
      <c r="BK114" s="31">
        <f t="shared" si="45"/>
        <v>0</v>
      </c>
      <c r="BL114" s="113"/>
      <c r="BM114" s="113"/>
      <c r="BN114" s="31">
        <f t="shared" si="46"/>
        <v>0</v>
      </c>
      <c r="BO114" s="113"/>
      <c r="BP114" s="197">
        <f t="shared" si="47"/>
        <v>0</v>
      </c>
      <c r="BQ114" s="225"/>
      <c r="BR114" s="36"/>
      <c r="BS114" s="31">
        <f t="shared" si="48"/>
        <v>0</v>
      </c>
      <c r="BT114" s="36"/>
      <c r="BU114" s="36"/>
      <c r="BV114" s="31">
        <f t="shared" si="49"/>
        <v>0</v>
      </c>
      <c r="BW114" s="36"/>
      <c r="BX114" s="36"/>
      <c r="BY114" s="31">
        <f t="shared" si="50"/>
        <v>0</v>
      </c>
      <c r="BZ114" s="36"/>
      <c r="CA114" s="36"/>
      <c r="CB114" s="31">
        <f t="shared" si="51"/>
        <v>0</v>
      </c>
      <c r="CC114" s="36"/>
      <c r="CD114" s="36"/>
      <c r="CE114" s="31">
        <f t="shared" si="52"/>
        <v>0</v>
      </c>
      <c r="CF114" s="36"/>
      <c r="CG114" s="36"/>
      <c r="CH114" s="31">
        <f t="shared" si="53"/>
        <v>0</v>
      </c>
      <c r="CI114" s="36"/>
      <c r="CJ114" s="213">
        <f t="shared" si="54"/>
        <v>0</v>
      </c>
      <c r="CK114" s="117"/>
      <c r="CL114" s="9" t="str">
        <f>IF(ISBLANK('ÁREA MEJORA COMPETENCIAL'!S114),"",(IF(ISERROR('ÁREA MEJORA COMPETENCIAL'!S114),"",('ÁREA MEJORA COMPETENCIAL'!Y114)*3.3333333)))</f>
        <v/>
      </c>
      <c r="CM114" s="4" t="str">
        <f>IF(ISBLANK('ÁREA MEJORA COMPETENCIAL'!S114),"",(MROUND(CL114,4)))</f>
        <v/>
      </c>
      <c r="CN114" s="6" t="str">
        <f>IF('ÁREA MEJORA COMPETENCIAL'!Y114&lt;=2,"",CM114)</f>
        <v/>
      </c>
      <c r="CO114" s="214">
        <f t="shared" si="55"/>
        <v>0</v>
      </c>
      <c r="CP114" s="42" t="str">
        <f>IF(ISBLANK('ÁREA MEJORA COMPETENCIAL'!S114),"",IF(CN114="","",CO114-CN114))</f>
        <v/>
      </c>
      <c r="CQ114" s="122" t="str">
        <f>IF(ISBLANK('ÁREA MEJORA COMPETENCIAL'!S114),"",IF(CN114="","VER RESULTADOS",CO114/CN114))</f>
        <v/>
      </c>
      <c r="CR114" s="75"/>
    </row>
    <row r="115" spans="1:96" s="59" customFormat="1" ht="18.75" customHeight="1" x14ac:dyDescent="0.3">
      <c r="A115" s="273" t="str">
        <f>IF(ISBLANK('ÁREA MEJORA COMPETENCIAL'!A115),"",'ÁREA MEJORA COMPETENCIAL'!A115)</f>
        <v/>
      </c>
      <c r="B115" s="129" t="str">
        <f>IF(ISBLANK('ÁREA MEJORA COMPETENCIAL'!B115),"",'ÁREA MEJORA COMPETENCIAL'!B115)</f>
        <v/>
      </c>
      <c r="C115" s="101" t="str">
        <f>IF(ISBLANK('ÁREA MEJORA COMPETENCIAL'!C115),"",'ÁREA MEJORA COMPETENCIAL'!C115)</f>
        <v/>
      </c>
      <c r="D115" s="14" t="str">
        <f>IF(ISBLANK('ÁREA MEJORA COMPETENCIAL'!D115),"",'ÁREA MEJORA COMPETENCIAL'!D115)</f>
        <v/>
      </c>
      <c r="E115" s="14" t="str">
        <f>IF(ISBLANK('ÁREA MEJORA COMPETENCIAL'!E115),"",'ÁREA MEJORA COMPETENCIAL'!E115)</f>
        <v/>
      </c>
      <c r="F115" s="14" t="str">
        <f>IF(ISBLANK('ÁREA MEJORA COMPETENCIAL'!F115),"",'ÁREA MEJORA COMPETENCIAL'!F115)</f>
        <v/>
      </c>
      <c r="G115" s="41"/>
      <c r="H115" s="170"/>
      <c r="I115" s="170"/>
      <c r="J115" s="170"/>
      <c r="K115" s="170"/>
      <c r="L115" s="170"/>
      <c r="M115" s="170"/>
      <c r="N115" s="36"/>
      <c r="O115" s="36"/>
      <c r="P115" s="36"/>
      <c r="Q115" s="197">
        <f t="shared" si="28"/>
        <v>0</v>
      </c>
      <c r="R115" s="36"/>
      <c r="S115" s="36"/>
      <c r="T115" s="31">
        <f t="shared" si="29"/>
        <v>0</v>
      </c>
      <c r="U115" s="36"/>
      <c r="V115" s="36"/>
      <c r="W115" s="31">
        <f t="shared" si="30"/>
        <v>0</v>
      </c>
      <c r="X115" s="36"/>
      <c r="Y115" s="36"/>
      <c r="Z115" s="31">
        <f t="shared" si="31"/>
        <v>0</v>
      </c>
      <c r="AA115" s="36"/>
      <c r="AB115" s="36"/>
      <c r="AC115" s="31">
        <f t="shared" si="32"/>
        <v>0</v>
      </c>
      <c r="AD115" s="36"/>
      <c r="AE115" s="197">
        <f t="shared" si="33"/>
        <v>0</v>
      </c>
      <c r="AF115" s="36"/>
      <c r="AG115" s="36"/>
      <c r="AH115" s="31">
        <f t="shared" si="34"/>
        <v>0</v>
      </c>
      <c r="AI115" s="36"/>
      <c r="AJ115" s="36"/>
      <c r="AK115" s="31">
        <f t="shared" si="35"/>
        <v>0</v>
      </c>
      <c r="AL115" s="36"/>
      <c r="AM115" s="36"/>
      <c r="AN115" s="31">
        <f t="shared" si="36"/>
        <v>0</v>
      </c>
      <c r="AO115" s="36"/>
      <c r="AP115" s="36"/>
      <c r="AQ115" s="31">
        <f t="shared" si="37"/>
        <v>0</v>
      </c>
      <c r="AR115" s="36"/>
      <c r="AS115" s="197">
        <f t="shared" si="38"/>
        <v>0</v>
      </c>
      <c r="AT115" s="225"/>
      <c r="AU115" s="225"/>
      <c r="AV115" s="31">
        <f t="shared" si="39"/>
        <v>0</v>
      </c>
      <c r="AW115" s="36"/>
      <c r="AX115" s="36"/>
      <c r="AY115" s="31">
        <f t="shared" si="40"/>
        <v>0</v>
      </c>
      <c r="AZ115" s="36"/>
      <c r="BA115" s="36"/>
      <c r="BB115" s="31">
        <f t="shared" si="41"/>
        <v>0</v>
      </c>
      <c r="BC115" s="36"/>
      <c r="BD115" s="36"/>
      <c r="BE115" s="31">
        <f t="shared" si="42"/>
        <v>0</v>
      </c>
      <c r="BF115" s="31" t="str">
        <f t="shared" si="43"/>
        <v/>
      </c>
      <c r="BG115" s="36"/>
      <c r="BH115" s="197">
        <f t="shared" si="44"/>
        <v>0</v>
      </c>
      <c r="BI115" s="113"/>
      <c r="BJ115" s="113"/>
      <c r="BK115" s="31">
        <f t="shared" si="45"/>
        <v>0</v>
      </c>
      <c r="BL115" s="113"/>
      <c r="BM115" s="113"/>
      <c r="BN115" s="31">
        <f t="shared" si="46"/>
        <v>0</v>
      </c>
      <c r="BO115" s="113"/>
      <c r="BP115" s="197">
        <f t="shared" si="47"/>
        <v>0</v>
      </c>
      <c r="BQ115" s="225"/>
      <c r="BR115" s="36"/>
      <c r="BS115" s="31">
        <f t="shared" si="48"/>
        <v>0</v>
      </c>
      <c r="BT115" s="36"/>
      <c r="BU115" s="36"/>
      <c r="BV115" s="31">
        <f t="shared" si="49"/>
        <v>0</v>
      </c>
      <c r="BW115" s="36"/>
      <c r="BX115" s="36"/>
      <c r="BY115" s="31">
        <f t="shared" si="50"/>
        <v>0</v>
      </c>
      <c r="BZ115" s="36"/>
      <c r="CA115" s="36"/>
      <c r="CB115" s="31">
        <f t="shared" si="51"/>
        <v>0</v>
      </c>
      <c r="CC115" s="36"/>
      <c r="CD115" s="36"/>
      <c r="CE115" s="31">
        <f t="shared" si="52"/>
        <v>0</v>
      </c>
      <c r="CF115" s="36"/>
      <c r="CG115" s="36"/>
      <c r="CH115" s="31">
        <f t="shared" si="53"/>
        <v>0</v>
      </c>
      <c r="CI115" s="36"/>
      <c r="CJ115" s="213">
        <f t="shared" si="54"/>
        <v>0</v>
      </c>
      <c r="CK115" s="117"/>
      <c r="CL115" s="9" t="str">
        <f>IF(ISBLANK('ÁREA MEJORA COMPETENCIAL'!S115),"",(IF(ISERROR('ÁREA MEJORA COMPETENCIAL'!S115),"",('ÁREA MEJORA COMPETENCIAL'!Y115)*3.3333333)))</f>
        <v/>
      </c>
      <c r="CM115" s="4" t="str">
        <f>IF(ISBLANK('ÁREA MEJORA COMPETENCIAL'!S115),"",(MROUND(CL115,4)))</f>
        <v/>
      </c>
      <c r="CN115" s="6" t="str">
        <f>IF('ÁREA MEJORA COMPETENCIAL'!Y115&lt;=2,"",CM115)</f>
        <v/>
      </c>
      <c r="CO115" s="214">
        <f t="shared" si="55"/>
        <v>0</v>
      </c>
      <c r="CP115" s="42" t="str">
        <f>IF(ISBLANK('ÁREA MEJORA COMPETENCIAL'!S115),"",IF(CN115="","",CO115-CN115))</f>
        <v/>
      </c>
      <c r="CQ115" s="122" t="str">
        <f>IF(ISBLANK('ÁREA MEJORA COMPETENCIAL'!S115),"",IF(CN115="","VER RESULTADOS",CO115/CN115))</f>
        <v/>
      </c>
      <c r="CR115" s="75"/>
    </row>
    <row r="116" spans="1:96" s="59" customFormat="1" ht="18.75" customHeight="1" x14ac:dyDescent="0.3">
      <c r="A116" s="273" t="str">
        <f>IF(ISBLANK('ÁREA MEJORA COMPETENCIAL'!A116),"",'ÁREA MEJORA COMPETENCIAL'!A116)</f>
        <v/>
      </c>
      <c r="B116" s="129" t="str">
        <f>IF(ISBLANK('ÁREA MEJORA COMPETENCIAL'!B116),"",'ÁREA MEJORA COMPETENCIAL'!B116)</f>
        <v/>
      </c>
      <c r="C116" s="101" t="str">
        <f>IF(ISBLANK('ÁREA MEJORA COMPETENCIAL'!C116),"",'ÁREA MEJORA COMPETENCIAL'!C116)</f>
        <v/>
      </c>
      <c r="D116" s="14" t="str">
        <f>IF(ISBLANK('ÁREA MEJORA COMPETENCIAL'!D116),"",'ÁREA MEJORA COMPETENCIAL'!D116)</f>
        <v/>
      </c>
      <c r="E116" s="14" t="str">
        <f>IF(ISBLANK('ÁREA MEJORA COMPETENCIAL'!E116),"",'ÁREA MEJORA COMPETENCIAL'!E116)</f>
        <v/>
      </c>
      <c r="F116" s="14" t="str">
        <f>IF(ISBLANK('ÁREA MEJORA COMPETENCIAL'!F116),"",'ÁREA MEJORA COMPETENCIAL'!F116)</f>
        <v/>
      </c>
      <c r="G116" s="41"/>
      <c r="H116" s="170"/>
      <c r="I116" s="170"/>
      <c r="J116" s="170"/>
      <c r="K116" s="170"/>
      <c r="L116" s="170"/>
      <c r="M116" s="170"/>
      <c r="N116" s="36"/>
      <c r="O116" s="36"/>
      <c r="P116" s="36"/>
      <c r="Q116" s="197">
        <f t="shared" si="28"/>
        <v>0</v>
      </c>
      <c r="R116" s="36"/>
      <c r="S116" s="36"/>
      <c r="T116" s="31">
        <f t="shared" si="29"/>
        <v>0</v>
      </c>
      <c r="U116" s="36"/>
      <c r="V116" s="36"/>
      <c r="W116" s="31">
        <f t="shared" si="30"/>
        <v>0</v>
      </c>
      <c r="X116" s="36"/>
      <c r="Y116" s="36"/>
      <c r="Z116" s="31">
        <f t="shared" si="31"/>
        <v>0</v>
      </c>
      <c r="AA116" s="36"/>
      <c r="AB116" s="36"/>
      <c r="AC116" s="31">
        <f t="shared" si="32"/>
        <v>0</v>
      </c>
      <c r="AD116" s="36"/>
      <c r="AE116" s="197">
        <f t="shared" si="33"/>
        <v>0</v>
      </c>
      <c r="AF116" s="36"/>
      <c r="AG116" s="36"/>
      <c r="AH116" s="31">
        <f t="shared" si="34"/>
        <v>0</v>
      </c>
      <c r="AI116" s="36"/>
      <c r="AJ116" s="36"/>
      <c r="AK116" s="31">
        <f t="shared" si="35"/>
        <v>0</v>
      </c>
      <c r="AL116" s="36"/>
      <c r="AM116" s="36"/>
      <c r="AN116" s="31">
        <f t="shared" si="36"/>
        <v>0</v>
      </c>
      <c r="AO116" s="36"/>
      <c r="AP116" s="36"/>
      <c r="AQ116" s="31">
        <f t="shared" si="37"/>
        <v>0</v>
      </c>
      <c r="AR116" s="36"/>
      <c r="AS116" s="197">
        <f t="shared" si="38"/>
        <v>0</v>
      </c>
      <c r="AT116" s="225"/>
      <c r="AU116" s="225"/>
      <c r="AV116" s="31">
        <f t="shared" si="39"/>
        <v>0</v>
      </c>
      <c r="AW116" s="36"/>
      <c r="AX116" s="36"/>
      <c r="AY116" s="31">
        <f t="shared" si="40"/>
        <v>0</v>
      </c>
      <c r="AZ116" s="36"/>
      <c r="BA116" s="36"/>
      <c r="BB116" s="31">
        <f t="shared" si="41"/>
        <v>0</v>
      </c>
      <c r="BC116" s="36"/>
      <c r="BD116" s="36"/>
      <c r="BE116" s="31">
        <f t="shared" si="42"/>
        <v>0</v>
      </c>
      <c r="BF116" s="31" t="str">
        <f t="shared" si="43"/>
        <v/>
      </c>
      <c r="BG116" s="36"/>
      <c r="BH116" s="197">
        <f t="shared" si="44"/>
        <v>0</v>
      </c>
      <c r="BI116" s="113"/>
      <c r="BJ116" s="113"/>
      <c r="BK116" s="31">
        <f t="shared" si="45"/>
        <v>0</v>
      </c>
      <c r="BL116" s="113"/>
      <c r="BM116" s="113"/>
      <c r="BN116" s="31">
        <f t="shared" si="46"/>
        <v>0</v>
      </c>
      <c r="BO116" s="113"/>
      <c r="BP116" s="197">
        <f t="shared" si="47"/>
        <v>0</v>
      </c>
      <c r="BQ116" s="225"/>
      <c r="BR116" s="36"/>
      <c r="BS116" s="31">
        <f t="shared" si="48"/>
        <v>0</v>
      </c>
      <c r="BT116" s="36"/>
      <c r="BU116" s="36"/>
      <c r="BV116" s="31">
        <f t="shared" si="49"/>
        <v>0</v>
      </c>
      <c r="BW116" s="36"/>
      <c r="BX116" s="36"/>
      <c r="BY116" s="31">
        <f t="shared" si="50"/>
        <v>0</v>
      </c>
      <c r="BZ116" s="36"/>
      <c r="CA116" s="36"/>
      <c r="CB116" s="31">
        <f t="shared" si="51"/>
        <v>0</v>
      </c>
      <c r="CC116" s="36"/>
      <c r="CD116" s="36"/>
      <c r="CE116" s="31">
        <f t="shared" si="52"/>
        <v>0</v>
      </c>
      <c r="CF116" s="36"/>
      <c r="CG116" s="36"/>
      <c r="CH116" s="31">
        <f t="shared" si="53"/>
        <v>0</v>
      </c>
      <c r="CI116" s="36"/>
      <c r="CJ116" s="213">
        <f t="shared" si="54"/>
        <v>0</v>
      </c>
      <c r="CK116" s="117"/>
      <c r="CL116" s="9" t="str">
        <f>IF(ISBLANK('ÁREA MEJORA COMPETENCIAL'!S116),"",(IF(ISERROR('ÁREA MEJORA COMPETENCIAL'!S116),"",('ÁREA MEJORA COMPETENCIAL'!Y116)*3.3333333)))</f>
        <v/>
      </c>
      <c r="CM116" s="4" t="str">
        <f>IF(ISBLANK('ÁREA MEJORA COMPETENCIAL'!S116),"",(MROUND(CL116,4)))</f>
        <v/>
      </c>
      <c r="CN116" s="6" t="str">
        <f>IF('ÁREA MEJORA COMPETENCIAL'!Y116&lt;=2,"",CM116)</f>
        <v/>
      </c>
      <c r="CO116" s="214">
        <f t="shared" si="55"/>
        <v>0</v>
      </c>
      <c r="CP116" s="42" t="str">
        <f>IF(ISBLANK('ÁREA MEJORA COMPETENCIAL'!S116),"",IF(CN116="","",CO116-CN116))</f>
        <v/>
      </c>
      <c r="CQ116" s="122" t="str">
        <f>IF(ISBLANK('ÁREA MEJORA COMPETENCIAL'!S116),"",IF(CN116="","VER RESULTADOS",CO116/CN116))</f>
        <v/>
      </c>
      <c r="CR116" s="75"/>
    </row>
    <row r="117" spans="1:96" s="59" customFormat="1" ht="18.75" customHeight="1" x14ac:dyDescent="0.3">
      <c r="A117" s="273" t="str">
        <f>IF(ISBLANK('ÁREA MEJORA COMPETENCIAL'!A117),"",'ÁREA MEJORA COMPETENCIAL'!A117)</f>
        <v/>
      </c>
      <c r="B117" s="129" t="str">
        <f>IF(ISBLANK('ÁREA MEJORA COMPETENCIAL'!B117),"",'ÁREA MEJORA COMPETENCIAL'!B117)</f>
        <v/>
      </c>
      <c r="C117" s="101" t="str">
        <f>IF(ISBLANK('ÁREA MEJORA COMPETENCIAL'!C117),"",'ÁREA MEJORA COMPETENCIAL'!C117)</f>
        <v/>
      </c>
      <c r="D117" s="14" t="str">
        <f>IF(ISBLANK('ÁREA MEJORA COMPETENCIAL'!D117),"",'ÁREA MEJORA COMPETENCIAL'!D117)</f>
        <v/>
      </c>
      <c r="E117" s="14" t="str">
        <f>IF(ISBLANK('ÁREA MEJORA COMPETENCIAL'!E117),"",'ÁREA MEJORA COMPETENCIAL'!E117)</f>
        <v/>
      </c>
      <c r="F117" s="14" t="str">
        <f>IF(ISBLANK('ÁREA MEJORA COMPETENCIAL'!F117),"",'ÁREA MEJORA COMPETENCIAL'!F117)</f>
        <v/>
      </c>
      <c r="G117" s="41"/>
      <c r="H117" s="170"/>
      <c r="I117" s="170"/>
      <c r="J117" s="170"/>
      <c r="K117" s="170"/>
      <c r="L117" s="170"/>
      <c r="M117" s="170"/>
      <c r="N117" s="36"/>
      <c r="O117" s="36"/>
      <c r="P117" s="36"/>
      <c r="Q117" s="197">
        <f t="shared" si="28"/>
        <v>0</v>
      </c>
      <c r="R117" s="36"/>
      <c r="S117" s="36"/>
      <c r="T117" s="31">
        <f t="shared" si="29"/>
        <v>0</v>
      </c>
      <c r="U117" s="36"/>
      <c r="V117" s="36"/>
      <c r="W117" s="31">
        <f t="shared" si="30"/>
        <v>0</v>
      </c>
      <c r="X117" s="36"/>
      <c r="Y117" s="36"/>
      <c r="Z117" s="31">
        <f t="shared" si="31"/>
        <v>0</v>
      </c>
      <c r="AA117" s="36"/>
      <c r="AB117" s="36"/>
      <c r="AC117" s="31">
        <f t="shared" si="32"/>
        <v>0</v>
      </c>
      <c r="AD117" s="36"/>
      <c r="AE117" s="197">
        <f t="shared" si="33"/>
        <v>0</v>
      </c>
      <c r="AF117" s="36"/>
      <c r="AG117" s="36"/>
      <c r="AH117" s="31">
        <f t="shared" si="34"/>
        <v>0</v>
      </c>
      <c r="AI117" s="36"/>
      <c r="AJ117" s="36"/>
      <c r="AK117" s="31">
        <f t="shared" si="35"/>
        <v>0</v>
      </c>
      <c r="AL117" s="36"/>
      <c r="AM117" s="36"/>
      <c r="AN117" s="31">
        <f t="shared" si="36"/>
        <v>0</v>
      </c>
      <c r="AO117" s="36"/>
      <c r="AP117" s="36"/>
      <c r="AQ117" s="31">
        <f t="shared" si="37"/>
        <v>0</v>
      </c>
      <c r="AR117" s="36"/>
      <c r="AS117" s="197">
        <f t="shared" si="38"/>
        <v>0</v>
      </c>
      <c r="AT117" s="225"/>
      <c r="AU117" s="225"/>
      <c r="AV117" s="31">
        <f t="shared" si="39"/>
        <v>0</v>
      </c>
      <c r="AW117" s="36"/>
      <c r="AX117" s="36"/>
      <c r="AY117" s="31">
        <f t="shared" si="40"/>
        <v>0</v>
      </c>
      <c r="AZ117" s="36"/>
      <c r="BA117" s="36"/>
      <c r="BB117" s="31">
        <f t="shared" si="41"/>
        <v>0</v>
      </c>
      <c r="BC117" s="36"/>
      <c r="BD117" s="36"/>
      <c r="BE117" s="31">
        <f t="shared" si="42"/>
        <v>0</v>
      </c>
      <c r="BF117" s="31" t="str">
        <f t="shared" si="43"/>
        <v/>
      </c>
      <c r="BG117" s="36"/>
      <c r="BH117" s="197">
        <f t="shared" si="44"/>
        <v>0</v>
      </c>
      <c r="BI117" s="113"/>
      <c r="BJ117" s="113"/>
      <c r="BK117" s="31">
        <f t="shared" si="45"/>
        <v>0</v>
      </c>
      <c r="BL117" s="113"/>
      <c r="BM117" s="113"/>
      <c r="BN117" s="31">
        <f t="shared" si="46"/>
        <v>0</v>
      </c>
      <c r="BO117" s="113"/>
      <c r="BP117" s="197">
        <f t="shared" si="47"/>
        <v>0</v>
      </c>
      <c r="BQ117" s="225"/>
      <c r="BR117" s="36"/>
      <c r="BS117" s="31">
        <f t="shared" si="48"/>
        <v>0</v>
      </c>
      <c r="BT117" s="36"/>
      <c r="BU117" s="36"/>
      <c r="BV117" s="31">
        <f t="shared" si="49"/>
        <v>0</v>
      </c>
      <c r="BW117" s="36"/>
      <c r="BX117" s="36"/>
      <c r="BY117" s="31">
        <f t="shared" si="50"/>
        <v>0</v>
      </c>
      <c r="BZ117" s="36"/>
      <c r="CA117" s="36"/>
      <c r="CB117" s="31">
        <f t="shared" si="51"/>
        <v>0</v>
      </c>
      <c r="CC117" s="36"/>
      <c r="CD117" s="36"/>
      <c r="CE117" s="31">
        <f t="shared" si="52"/>
        <v>0</v>
      </c>
      <c r="CF117" s="36"/>
      <c r="CG117" s="36"/>
      <c r="CH117" s="31">
        <f t="shared" si="53"/>
        <v>0</v>
      </c>
      <c r="CI117" s="36"/>
      <c r="CJ117" s="213">
        <f t="shared" si="54"/>
        <v>0</v>
      </c>
      <c r="CK117" s="117"/>
      <c r="CL117" s="9" t="str">
        <f>IF(ISBLANK('ÁREA MEJORA COMPETENCIAL'!S117),"",(IF(ISERROR('ÁREA MEJORA COMPETENCIAL'!S117),"",('ÁREA MEJORA COMPETENCIAL'!Y117)*3.3333333)))</f>
        <v/>
      </c>
      <c r="CM117" s="4" t="str">
        <f>IF(ISBLANK('ÁREA MEJORA COMPETENCIAL'!S117),"",(MROUND(CL117,4)))</f>
        <v/>
      </c>
      <c r="CN117" s="6" t="str">
        <f>IF('ÁREA MEJORA COMPETENCIAL'!Y117&lt;=2,"",CM117)</f>
        <v/>
      </c>
      <c r="CO117" s="214">
        <f t="shared" si="55"/>
        <v>0</v>
      </c>
      <c r="CP117" s="42" t="str">
        <f>IF(ISBLANK('ÁREA MEJORA COMPETENCIAL'!S117),"",IF(CN117="","",CO117-CN117))</f>
        <v/>
      </c>
      <c r="CQ117" s="122" t="str">
        <f>IF(ISBLANK('ÁREA MEJORA COMPETENCIAL'!S117),"",IF(CN117="","VER RESULTADOS",CO117/CN117))</f>
        <v/>
      </c>
      <c r="CR117" s="75"/>
    </row>
    <row r="118" spans="1:96" s="59" customFormat="1" ht="18.75" customHeight="1" x14ac:dyDescent="0.3">
      <c r="A118" s="273" t="str">
        <f>IF(ISBLANK('ÁREA MEJORA COMPETENCIAL'!A118),"",'ÁREA MEJORA COMPETENCIAL'!A118)</f>
        <v/>
      </c>
      <c r="B118" s="129" t="str">
        <f>IF(ISBLANK('ÁREA MEJORA COMPETENCIAL'!B118),"",'ÁREA MEJORA COMPETENCIAL'!B118)</f>
        <v/>
      </c>
      <c r="C118" s="101" t="str">
        <f>IF(ISBLANK('ÁREA MEJORA COMPETENCIAL'!C118),"",'ÁREA MEJORA COMPETENCIAL'!C118)</f>
        <v/>
      </c>
      <c r="D118" s="14" t="str">
        <f>IF(ISBLANK('ÁREA MEJORA COMPETENCIAL'!D118),"",'ÁREA MEJORA COMPETENCIAL'!D118)</f>
        <v/>
      </c>
      <c r="E118" s="14" t="str">
        <f>IF(ISBLANK('ÁREA MEJORA COMPETENCIAL'!E118),"",'ÁREA MEJORA COMPETENCIAL'!E118)</f>
        <v/>
      </c>
      <c r="F118" s="14" t="str">
        <f>IF(ISBLANK('ÁREA MEJORA COMPETENCIAL'!F118),"",'ÁREA MEJORA COMPETENCIAL'!F118)</f>
        <v/>
      </c>
      <c r="G118" s="41"/>
      <c r="H118" s="170"/>
      <c r="I118" s="170"/>
      <c r="J118" s="170"/>
      <c r="K118" s="170"/>
      <c r="L118" s="170"/>
      <c r="M118" s="170"/>
      <c r="N118" s="36"/>
      <c r="O118" s="36"/>
      <c r="P118" s="36"/>
      <c r="Q118" s="197">
        <f t="shared" si="28"/>
        <v>0</v>
      </c>
      <c r="R118" s="36"/>
      <c r="S118" s="36"/>
      <c r="T118" s="31">
        <f t="shared" si="29"/>
        <v>0</v>
      </c>
      <c r="U118" s="36"/>
      <c r="V118" s="36"/>
      <c r="W118" s="31">
        <f t="shared" si="30"/>
        <v>0</v>
      </c>
      <c r="X118" s="36"/>
      <c r="Y118" s="36"/>
      <c r="Z118" s="31">
        <f t="shared" si="31"/>
        <v>0</v>
      </c>
      <c r="AA118" s="36"/>
      <c r="AB118" s="36"/>
      <c r="AC118" s="31">
        <f t="shared" si="32"/>
        <v>0</v>
      </c>
      <c r="AD118" s="36"/>
      <c r="AE118" s="197">
        <f t="shared" si="33"/>
        <v>0</v>
      </c>
      <c r="AF118" s="36"/>
      <c r="AG118" s="36"/>
      <c r="AH118" s="31">
        <f t="shared" si="34"/>
        <v>0</v>
      </c>
      <c r="AI118" s="36"/>
      <c r="AJ118" s="36"/>
      <c r="AK118" s="31">
        <f t="shared" si="35"/>
        <v>0</v>
      </c>
      <c r="AL118" s="36"/>
      <c r="AM118" s="36"/>
      <c r="AN118" s="31">
        <f t="shared" si="36"/>
        <v>0</v>
      </c>
      <c r="AO118" s="36"/>
      <c r="AP118" s="36"/>
      <c r="AQ118" s="31">
        <f t="shared" si="37"/>
        <v>0</v>
      </c>
      <c r="AR118" s="36"/>
      <c r="AS118" s="197">
        <f t="shared" si="38"/>
        <v>0</v>
      </c>
      <c r="AT118" s="225"/>
      <c r="AU118" s="225"/>
      <c r="AV118" s="31">
        <f t="shared" si="39"/>
        <v>0</v>
      </c>
      <c r="AW118" s="36"/>
      <c r="AX118" s="36"/>
      <c r="AY118" s="31">
        <f t="shared" si="40"/>
        <v>0</v>
      </c>
      <c r="AZ118" s="36"/>
      <c r="BA118" s="36"/>
      <c r="BB118" s="31">
        <f t="shared" si="41"/>
        <v>0</v>
      </c>
      <c r="BC118" s="36"/>
      <c r="BD118" s="36"/>
      <c r="BE118" s="31">
        <f t="shared" si="42"/>
        <v>0</v>
      </c>
      <c r="BF118" s="31" t="str">
        <f t="shared" si="43"/>
        <v/>
      </c>
      <c r="BG118" s="36"/>
      <c r="BH118" s="197">
        <f t="shared" si="44"/>
        <v>0</v>
      </c>
      <c r="BI118" s="113"/>
      <c r="BJ118" s="113"/>
      <c r="BK118" s="31">
        <f t="shared" si="45"/>
        <v>0</v>
      </c>
      <c r="BL118" s="113"/>
      <c r="BM118" s="113"/>
      <c r="BN118" s="31">
        <f t="shared" si="46"/>
        <v>0</v>
      </c>
      <c r="BO118" s="113"/>
      <c r="BP118" s="197">
        <f t="shared" si="47"/>
        <v>0</v>
      </c>
      <c r="BQ118" s="225"/>
      <c r="BR118" s="36"/>
      <c r="BS118" s="31">
        <f t="shared" si="48"/>
        <v>0</v>
      </c>
      <c r="BT118" s="36"/>
      <c r="BU118" s="36"/>
      <c r="BV118" s="31">
        <f t="shared" si="49"/>
        <v>0</v>
      </c>
      <c r="BW118" s="36"/>
      <c r="BX118" s="36"/>
      <c r="BY118" s="31">
        <f t="shared" si="50"/>
        <v>0</v>
      </c>
      <c r="BZ118" s="36"/>
      <c r="CA118" s="36"/>
      <c r="CB118" s="31">
        <f t="shared" si="51"/>
        <v>0</v>
      </c>
      <c r="CC118" s="36"/>
      <c r="CD118" s="36"/>
      <c r="CE118" s="31">
        <f t="shared" si="52"/>
        <v>0</v>
      </c>
      <c r="CF118" s="36"/>
      <c r="CG118" s="36"/>
      <c r="CH118" s="31">
        <f t="shared" si="53"/>
        <v>0</v>
      </c>
      <c r="CI118" s="36"/>
      <c r="CJ118" s="213">
        <f t="shared" si="54"/>
        <v>0</v>
      </c>
      <c r="CK118" s="117"/>
      <c r="CL118" s="9" t="str">
        <f>IF(ISBLANK('ÁREA MEJORA COMPETENCIAL'!S118),"",(IF(ISERROR('ÁREA MEJORA COMPETENCIAL'!S118),"",('ÁREA MEJORA COMPETENCIAL'!Y118)*3.3333333)))</f>
        <v/>
      </c>
      <c r="CM118" s="4" t="str">
        <f>IF(ISBLANK('ÁREA MEJORA COMPETENCIAL'!S118),"",(MROUND(CL118,4)))</f>
        <v/>
      </c>
      <c r="CN118" s="6" t="str">
        <f>IF('ÁREA MEJORA COMPETENCIAL'!Y118&lt;=2,"",CM118)</f>
        <v/>
      </c>
      <c r="CO118" s="214">
        <f t="shared" si="55"/>
        <v>0</v>
      </c>
      <c r="CP118" s="42" t="str">
        <f>IF(ISBLANK('ÁREA MEJORA COMPETENCIAL'!S118),"",IF(CN118="","",CO118-CN118))</f>
        <v/>
      </c>
      <c r="CQ118" s="122" t="str">
        <f>IF(ISBLANK('ÁREA MEJORA COMPETENCIAL'!S118),"",IF(CN118="","VER RESULTADOS",CO118/CN118))</f>
        <v/>
      </c>
      <c r="CR118" s="75"/>
    </row>
    <row r="119" spans="1:96" s="59" customFormat="1" ht="18.75" customHeight="1" x14ac:dyDescent="0.3">
      <c r="A119" s="273" t="str">
        <f>IF(ISBLANK('ÁREA MEJORA COMPETENCIAL'!A119),"",'ÁREA MEJORA COMPETENCIAL'!A119)</f>
        <v/>
      </c>
      <c r="B119" s="129" t="str">
        <f>IF(ISBLANK('ÁREA MEJORA COMPETENCIAL'!B119),"",'ÁREA MEJORA COMPETENCIAL'!B119)</f>
        <v/>
      </c>
      <c r="C119" s="101" t="str">
        <f>IF(ISBLANK('ÁREA MEJORA COMPETENCIAL'!C119),"",'ÁREA MEJORA COMPETENCIAL'!C119)</f>
        <v/>
      </c>
      <c r="D119" s="14" t="str">
        <f>IF(ISBLANK('ÁREA MEJORA COMPETENCIAL'!D119),"",'ÁREA MEJORA COMPETENCIAL'!D119)</f>
        <v/>
      </c>
      <c r="E119" s="14" t="str">
        <f>IF(ISBLANK('ÁREA MEJORA COMPETENCIAL'!E119),"",'ÁREA MEJORA COMPETENCIAL'!E119)</f>
        <v/>
      </c>
      <c r="F119" s="14" t="str">
        <f>IF(ISBLANK('ÁREA MEJORA COMPETENCIAL'!F119),"",'ÁREA MEJORA COMPETENCIAL'!F119)</f>
        <v/>
      </c>
      <c r="G119" s="41"/>
      <c r="H119" s="170"/>
      <c r="I119" s="170"/>
      <c r="J119" s="170"/>
      <c r="K119" s="170"/>
      <c r="L119" s="170"/>
      <c r="M119" s="170"/>
      <c r="N119" s="36"/>
      <c r="O119" s="36"/>
      <c r="P119" s="36"/>
      <c r="Q119" s="197">
        <f t="shared" si="28"/>
        <v>0</v>
      </c>
      <c r="R119" s="36"/>
      <c r="S119" s="36"/>
      <c r="T119" s="31">
        <f t="shared" si="29"/>
        <v>0</v>
      </c>
      <c r="U119" s="36"/>
      <c r="V119" s="36"/>
      <c r="W119" s="31">
        <f t="shared" si="30"/>
        <v>0</v>
      </c>
      <c r="X119" s="36"/>
      <c r="Y119" s="36"/>
      <c r="Z119" s="31">
        <f t="shared" si="31"/>
        <v>0</v>
      </c>
      <c r="AA119" s="36"/>
      <c r="AB119" s="36"/>
      <c r="AC119" s="31">
        <f t="shared" si="32"/>
        <v>0</v>
      </c>
      <c r="AD119" s="36"/>
      <c r="AE119" s="197">
        <f t="shared" si="33"/>
        <v>0</v>
      </c>
      <c r="AF119" s="36"/>
      <c r="AG119" s="36"/>
      <c r="AH119" s="31">
        <f t="shared" si="34"/>
        <v>0</v>
      </c>
      <c r="AI119" s="36"/>
      <c r="AJ119" s="36"/>
      <c r="AK119" s="31">
        <f t="shared" si="35"/>
        <v>0</v>
      </c>
      <c r="AL119" s="36"/>
      <c r="AM119" s="36"/>
      <c r="AN119" s="31">
        <f t="shared" si="36"/>
        <v>0</v>
      </c>
      <c r="AO119" s="36"/>
      <c r="AP119" s="36"/>
      <c r="AQ119" s="31">
        <f t="shared" si="37"/>
        <v>0</v>
      </c>
      <c r="AR119" s="36"/>
      <c r="AS119" s="197">
        <f t="shared" si="38"/>
        <v>0</v>
      </c>
      <c r="AT119" s="225"/>
      <c r="AU119" s="225"/>
      <c r="AV119" s="31">
        <f t="shared" si="39"/>
        <v>0</v>
      </c>
      <c r="AW119" s="36"/>
      <c r="AX119" s="36"/>
      <c r="AY119" s="31">
        <f t="shared" si="40"/>
        <v>0</v>
      </c>
      <c r="AZ119" s="36"/>
      <c r="BA119" s="36"/>
      <c r="BB119" s="31">
        <f t="shared" si="41"/>
        <v>0</v>
      </c>
      <c r="BC119" s="36"/>
      <c r="BD119" s="36"/>
      <c r="BE119" s="31">
        <f t="shared" si="42"/>
        <v>0</v>
      </c>
      <c r="BF119" s="31" t="str">
        <f t="shared" si="43"/>
        <v/>
      </c>
      <c r="BG119" s="36"/>
      <c r="BH119" s="197">
        <f t="shared" si="44"/>
        <v>0</v>
      </c>
      <c r="BI119" s="113"/>
      <c r="BJ119" s="113"/>
      <c r="BK119" s="31">
        <f t="shared" si="45"/>
        <v>0</v>
      </c>
      <c r="BL119" s="113"/>
      <c r="BM119" s="113"/>
      <c r="BN119" s="31">
        <f t="shared" si="46"/>
        <v>0</v>
      </c>
      <c r="BO119" s="113"/>
      <c r="BP119" s="197">
        <f t="shared" si="47"/>
        <v>0</v>
      </c>
      <c r="BQ119" s="225"/>
      <c r="BR119" s="36"/>
      <c r="BS119" s="31">
        <f t="shared" si="48"/>
        <v>0</v>
      </c>
      <c r="BT119" s="36"/>
      <c r="BU119" s="36"/>
      <c r="BV119" s="31">
        <f t="shared" si="49"/>
        <v>0</v>
      </c>
      <c r="BW119" s="36"/>
      <c r="BX119" s="36"/>
      <c r="BY119" s="31">
        <f t="shared" si="50"/>
        <v>0</v>
      </c>
      <c r="BZ119" s="36"/>
      <c r="CA119" s="36"/>
      <c r="CB119" s="31">
        <f t="shared" si="51"/>
        <v>0</v>
      </c>
      <c r="CC119" s="36"/>
      <c r="CD119" s="36"/>
      <c r="CE119" s="31">
        <f t="shared" si="52"/>
        <v>0</v>
      </c>
      <c r="CF119" s="36"/>
      <c r="CG119" s="36"/>
      <c r="CH119" s="31">
        <f t="shared" si="53"/>
        <v>0</v>
      </c>
      <c r="CI119" s="36"/>
      <c r="CJ119" s="213">
        <f t="shared" si="54"/>
        <v>0</v>
      </c>
      <c r="CK119" s="117"/>
      <c r="CL119" s="9" t="str">
        <f>IF(ISBLANK('ÁREA MEJORA COMPETENCIAL'!S119),"",(IF(ISERROR('ÁREA MEJORA COMPETENCIAL'!S119),"",('ÁREA MEJORA COMPETENCIAL'!Y119)*3.3333333)))</f>
        <v/>
      </c>
      <c r="CM119" s="4" t="str">
        <f>IF(ISBLANK('ÁREA MEJORA COMPETENCIAL'!S119),"",(MROUND(CL119,4)))</f>
        <v/>
      </c>
      <c r="CN119" s="6" t="str">
        <f>IF('ÁREA MEJORA COMPETENCIAL'!Y119&lt;=2,"",CM119)</f>
        <v/>
      </c>
      <c r="CO119" s="214">
        <f t="shared" si="55"/>
        <v>0</v>
      </c>
      <c r="CP119" s="42" t="str">
        <f>IF(ISBLANK('ÁREA MEJORA COMPETENCIAL'!S119),"",IF(CN119="","",CO119-CN119))</f>
        <v/>
      </c>
      <c r="CQ119" s="122" t="str">
        <f>IF(ISBLANK('ÁREA MEJORA COMPETENCIAL'!S119),"",IF(CN119="","VER RESULTADOS",CO119/CN119))</f>
        <v/>
      </c>
      <c r="CR119" s="75"/>
    </row>
    <row r="120" spans="1:96" s="59" customFormat="1" ht="18.75" customHeight="1" x14ac:dyDescent="0.3">
      <c r="A120" s="273" t="str">
        <f>IF(ISBLANK('ÁREA MEJORA COMPETENCIAL'!A120),"",'ÁREA MEJORA COMPETENCIAL'!A120)</f>
        <v/>
      </c>
      <c r="B120" s="129" t="str">
        <f>IF(ISBLANK('ÁREA MEJORA COMPETENCIAL'!B120),"",'ÁREA MEJORA COMPETENCIAL'!B120)</f>
        <v/>
      </c>
      <c r="C120" s="101" t="str">
        <f>IF(ISBLANK('ÁREA MEJORA COMPETENCIAL'!C120),"",'ÁREA MEJORA COMPETENCIAL'!C120)</f>
        <v/>
      </c>
      <c r="D120" s="14" t="str">
        <f>IF(ISBLANK('ÁREA MEJORA COMPETENCIAL'!D120),"",'ÁREA MEJORA COMPETENCIAL'!D120)</f>
        <v/>
      </c>
      <c r="E120" s="14" t="str">
        <f>IF(ISBLANK('ÁREA MEJORA COMPETENCIAL'!E120),"",'ÁREA MEJORA COMPETENCIAL'!E120)</f>
        <v/>
      </c>
      <c r="F120" s="14" t="str">
        <f>IF(ISBLANK('ÁREA MEJORA COMPETENCIAL'!F120),"",'ÁREA MEJORA COMPETENCIAL'!F120)</f>
        <v/>
      </c>
      <c r="G120" s="41"/>
      <c r="H120" s="170"/>
      <c r="I120" s="170"/>
      <c r="J120" s="170"/>
      <c r="K120" s="170"/>
      <c r="L120" s="170"/>
      <c r="M120" s="170"/>
      <c r="N120" s="36"/>
      <c r="O120" s="36"/>
      <c r="P120" s="36"/>
      <c r="Q120" s="197">
        <f t="shared" si="28"/>
        <v>0</v>
      </c>
      <c r="R120" s="36"/>
      <c r="S120" s="36"/>
      <c r="T120" s="31">
        <f t="shared" si="29"/>
        <v>0</v>
      </c>
      <c r="U120" s="36"/>
      <c r="V120" s="36"/>
      <c r="W120" s="31">
        <f t="shared" si="30"/>
        <v>0</v>
      </c>
      <c r="X120" s="36"/>
      <c r="Y120" s="36"/>
      <c r="Z120" s="31">
        <f t="shared" si="31"/>
        <v>0</v>
      </c>
      <c r="AA120" s="36"/>
      <c r="AB120" s="36"/>
      <c r="AC120" s="31">
        <f t="shared" si="32"/>
        <v>0</v>
      </c>
      <c r="AD120" s="36"/>
      <c r="AE120" s="197">
        <f t="shared" si="33"/>
        <v>0</v>
      </c>
      <c r="AF120" s="36"/>
      <c r="AG120" s="36"/>
      <c r="AH120" s="31">
        <f t="shared" si="34"/>
        <v>0</v>
      </c>
      <c r="AI120" s="36"/>
      <c r="AJ120" s="36"/>
      <c r="AK120" s="31">
        <f t="shared" si="35"/>
        <v>0</v>
      </c>
      <c r="AL120" s="36"/>
      <c r="AM120" s="36"/>
      <c r="AN120" s="31">
        <f t="shared" si="36"/>
        <v>0</v>
      </c>
      <c r="AO120" s="36"/>
      <c r="AP120" s="36"/>
      <c r="AQ120" s="31">
        <f t="shared" si="37"/>
        <v>0</v>
      </c>
      <c r="AR120" s="36"/>
      <c r="AS120" s="197">
        <f t="shared" si="38"/>
        <v>0</v>
      </c>
      <c r="AT120" s="225"/>
      <c r="AU120" s="225"/>
      <c r="AV120" s="31">
        <f t="shared" si="39"/>
        <v>0</v>
      </c>
      <c r="AW120" s="36"/>
      <c r="AX120" s="36"/>
      <c r="AY120" s="31">
        <f t="shared" si="40"/>
        <v>0</v>
      </c>
      <c r="AZ120" s="36"/>
      <c r="BA120" s="36"/>
      <c r="BB120" s="31">
        <f t="shared" si="41"/>
        <v>0</v>
      </c>
      <c r="BC120" s="36"/>
      <c r="BD120" s="36"/>
      <c r="BE120" s="31">
        <f t="shared" si="42"/>
        <v>0</v>
      </c>
      <c r="BF120" s="31" t="str">
        <f t="shared" si="43"/>
        <v/>
      </c>
      <c r="BG120" s="36"/>
      <c r="BH120" s="197">
        <f t="shared" si="44"/>
        <v>0</v>
      </c>
      <c r="BI120" s="113"/>
      <c r="BJ120" s="113"/>
      <c r="BK120" s="31">
        <f t="shared" si="45"/>
        <v>0</v>
      </c>
      <c r="BL120" s="113"/>
      <c r="BM120" s="113"/>
      <c r="BN120" s="31">
        <f t="shared" si="46"/>
        <v>0</v>
      </c>
      <c r="BO120" s="113"/>
      <c r="BP120" s="197">
        <f t="shared" si="47"/>
        <v>0</v>
      </c>
      <c r="BQ120" s="225"/>
      <c r="BR120" s="36"/>
      <c r="BS120" s="31">
        <f t="shared" si="48"/>
        <v>0</v>
      </c>
      <c r="BT120" s="36"/>
      <c r="BU120" s="36"/>
      <c r="BV120" s="31">
        <f t="shared" si="49"/>
        <v>0</v>
      </c>
      <c r="BW120" s="36"/>
      <c r="BX120" s="36"/>
      <c r="BY120" s="31">
        <f t="shared" si="50"/>
        <v>0</v>
      </c>
      <c r="BZ120" s="36"/>
      <c r="CA120" s="36"/>
      <c r="CB120" s="31">
        <f t="shared" si="51"/>
        <v>0</v>
      </c>
      <c r="CC120" s="36"/>
      <c r="CD120" s="36"/>
      <c r="CE120" s="31">
        <f t="shared" si="52"/>
        <v>0</v>
      </c>
      <c r="CF120" s="36"/>
      <c r="CG120" s="36"/>
      <c r="CH120" s="31">
        <f t="shared" si="53"/>
        <v>0</v>
      </c>
      <c r="CI120" s="36"/>
      <c r="CJ120" s="213">
        <f t="shared" si="54"/>
        <v>0</v>
      </c>
      <c r="CK120" s="117"/>
      <c r="CL120" s="9" t="str">
        <f>IF(ISBLANK('ÁREA MEJORA COMPETENCIAL'!S120),"",(IF(ISERROR('ÁREA MEJORA COMPETENCIAL'!S120),"",('ÁREA MEJORA COMPETENCIAL'!Y120)*3.3333333)))</f>
        <v/>
      </c>
      <c r="CM120" s="4" t="str">
        <f>IF(ISBLANK('ÁREA MEJORA COMPETENCIAL'!S120),"",(MROUND(CL120,4)))</f>
        <v/>
      </c>
      <c r="CN120" s="6" t="str">
        <f>IF('ÁREA MEJORA COMPETENCIAL'!Y120&lt;=2,"",CM120)</f>
        <v/>
      </c>
      <c r="CO120" s="214">
        <f t="shared" si="55"/>
        <v>0</v>
      </c>
      <c r="CP120" s="42" t="str">
        <f>IF(ISBLANK('ÁREA MEJORA COMPETENCIAL'!S120),"",IF(CN120="","",CO120-CN120))</f>
        <v/>
      </c>
      <c r="CQ120" s="122" t="str">
        <f>IF(ISBLANK('ÁREA MEJORA COMPETENCIAL'!S120),"",IF(CN120="","VER RESULTADOS",CO120/CN120))</f>
        <v/>
      </c>
      <c r="CR120" s="75"/>
    </row>
    <row r="121" spans="1:96" s="59" customFormat="1" ht="18.75" customHeight="1" x14ac:dyDescent="0.3">
      <c r="A121" s="273" t="str">
        <f>IF(ISBLANK('ÁREA MEJORA COMPETENCIAL'!A121),"",'ÁREA MEJORA COMPETENCIAL'!A121)</f>
        <v/>
      </c>
      <c r="B121" s="129" t="str">
        <f>IF(ISBLANK('ÁREA MEJORA COMPETENCIAL'!B121),"",'ÁREA MEJORA COMPETENCIAL'!B121)</f>
        <v/>
      </c>
      <c r="C121" s="101" t="str">
        <f>IF(ISBLANK('ÁREA MEJORA COMPETENCIAL'!C121),"",'ÁREA MEJORA COMPETENCIAL'!C121)</f>
        <v/>
      </c>
      <c r="D121" s="14" t="str">
        <f>IF(ISBLANK('ÁREA MEJORA COMPETENCIAL'!D121),"",'ÁREA MEJORA COMPETENCIAL'!D121)</f>
        <v/>
      </c>
      <c r="E121" s="14" t="str">
        <f>IF(ISBLANK('ÁREA MEJORA COMPETENCIAL'!E121),"",'ÁREA MEJORA COMPETENCIAL'!E121)</f>
        <v/>
      </c>
      <c r="F121" s="14" t="str">
        <f>IF(ISBLANK('ÁREA MEJORA COMPETENCIAL'!F121),"",'ÁREA MEJORA COMPETENCIAL'!F121)</f>
        <v/>
      </c>
      <c r="G121" s="41"/>
      <c r="H121" s="170"/>
      <c r="I121" s="170"/>
      <c r="J121" s="170"/>
      <c r="K121" s="170"/>
      <c r="L121" s="170"/>
      <c r="M121" s="170"/>
      <c r="N121" s="36"/>
      <c r="O121" s="36"/>
      <c r="P121" s="36"/>
      <c r="Q121" s="197">
        <f t="shared" si="28"/>
        <v>0</v>
      </c>
      <c r="R121" s="36"/>
      <c r="S121" s="36"/>
      <c r="T121" s="31">
        <f t="shared" si="29"/>
        <v>0</v>
      </c>
      <c r="U121" s="36"/>
      <c r="V121" s="36"/>
      <c r="W121" s="31">
        <f t="shared" si="30"/>
        <v>0</v>
      </c>
      <c r="X121" s="36"/>
      <c r="Y121" s="36"/>
      <c r="Z121" s="31">
        <f t="shared" si="31"/>
        <v>0</v>
      </c>
      <c r="AA121" s="36"/>
      <c r="AB121" s="36"/>
      <c r="AC121" s="31">
        <f t="shared" si="32"/>
        <v>0</v>
      </c>
      <c r="AD121" s="36"/>
      <c r="AE121" s="197">
        <f t="shared" si="33"/>
        <v>0</v>
      </c>
      <c r="AF121" s="36"/>
      <c r="AG121" s="36"/>
      <c r="AH121" s="31">
        <f t="shared" si="34"/>
        <v>0</v>
      </c>
      <c r="AI121" s="36"/>
      <c r="AJ121" s="36"/>
      <c r="AK121" s="31">
        <f t="shared" si="35"/>
        <v>0</v>
      </c>
      <c r="AL121" s="36"/>
      <c r="AM121" s="36"/>
      <c r="AN121" s="31">
        <f t="shared" si="36"/>
        <v>0</v>
      </c>
      <c r="AO121" s="36"/>
      <c r="AP121" s="36"/>
      <c r="AQ121" s="31">
        <f t="shared" si="37"/>
        <v>0</v>
      </c>
      <c r="AR121" s="36"/>
      <c r="AS121" s="197">
        <f t="shared" si="38"/>
        <v>0</v>
      </c>
      <c r="AT121" s="225"/>
      <c r="AU121" s="225"/>
      <c r="AV121" s="31">
        <f t="shared" si="39"/>
        <v>0</v>
      </c>
      <c r="AW121" s="36"/>
      <c r="AX121" s="36"/>
      <c r="AY121" s="31">
        <f t="shared" si="40"/>
        <v>0</v>
      </c>
      <c r="AZ121" s="36"/>
      <c r="BA121" s="36"/>
      <c r="BB121" s="31">
        <f t="shared" si="41"/>
        <v>0</v>
      </c>
      <c r="BC121" s="36"/>
      <c r="BD121" s="36"/>
      <c r="BE121" s="31">
        <f t="shared" si="42"/>
        <v>0</v>
      </c>
      <c r="BF121" s="31" t="str">
        <f t="shared" si="43"/>
        <v/>
      </c>
      <c r="BG121" s="36"/>
      <c r="BH121" s="197">
        <f t="shared" si="44"/>
        <v>0</v>
      </c>
      <c r="BI121" s="113"/>
      <c r="BJ121" s="113"/>
      <c r="BK121" s="31">
        <f t="shared" si="45"/>
        <v>0</v>
      </c>
      <c r="BL121" s="113"/>
      <c r="BM121" s="113"/>
      <c r="BN121" s="31">
        <f t="shared" si="46"/>
        <v>0</v>
      </c>
      <c r="BO121" s="113"/>
      <c r="BP121" s="197">
        <f t="shared" si="47"/>
        <v>0</v>
      </c>
      <c r="BQ121" s="225"/>
      <c r="BR121" s="36"/>
      <c r="BS121" s="31">
        <f t="shared" si="48"/>
        <v>0</v>
      </c>
      <c r="BT121" s="36"/>
      <c r="BU121" s="36"/>
      <c r="BV121" s="31">
        <f t="shared" si="49"/>
        <v>0</v>
      </c>
      <c r="BW121" s="36"/>
      <c r="BX121" s="36"/>
      <c r="BY121" s="31">
        <f t="shared" si="50"/>
        <v>0</v>
      </c>
      <c r="BZ121" s="36"/>
      <c r="CA121" s="36"/>
      <c r="CB121" s="31">
        <f t="shared" si="51"/>
        <v>0</v>
      </c>
      <c r="CC121" s="36"/>
      <c r="CD121" s="36"/>
      <c r="CE121" s="31">
        <f t="shared" si="52"/>
        <v>0</v>
      </c>
      <c r="CF121" s="36"/>
      <c r="CG121" s="36"/>
      <c r="CH121" s="31">
        <f t="shared" si="53"/>
        <v>0</v>
      </c>
      <c r="CI121" s="36"/>
      <c r="CJ121" s="213">
        <f t="shared" si="54"/>
        <v>0</v>
      </c>
      <c r="CK121" s="117"/>
      <c r="CL121" s="9" t="str">
        <f>IF(ISBLANK('ÁREA MEJORA COMPETENCIAL'!S121),"",(IF(ISERROR('ÁREA MEJORA COMPETENCIAL'!S121),"",('ÁREA MEJORA COMPETENCIAL'!Y121)*3.3333333)))</f>
        <v/>
      </c>
      <c r="CM121" s="4" t="str">
        <f>IF(ISBLANK('ÁREA MEJORA COMPETENCIAL'!S121),"",(MROUND(CL121,4)))</f>
        <v/>
      </c>
      <c r="CN121" s="6" t="str">
        <f>IF('ÁREA MEJORA COMPETENCIAL'!Y121&lt;=2,"",CM121)</f>
        <v/>
      </c>
      <c r="CO121" s="214">
        <f t="shared" si="55"/>
        <v>0</v>
      </c>
      <c r="CP121" s="42" t="str">
        <f>IF(ISBLANK('ÁREA MEJORA COMPETENCIAL'!S121),"",IF(CN121="","",CO121-CN121))</f>
        <v/>
      </c>
      <c r="CQ121" s="122" t="str">
        <f>IF(ISBLANK('ÁREA MEJORA COMPETENCIAL'!S121),"",IF(CN121="","VER RESULTADOS",CO121/CN121))</f>
        <v/>
      </c>
      <c r="CR121" s="75"/>
    </row>
    <row r="122" spans="1:96" s="59" customFormat="1" ht="18.75" customHeight="1" x14ac:dyDescent="0.3">
      <c r="A122" s="273" t="str">
        <f>IF(ISBLANK('ÁREA MEJORA COMPETENCIAL'!A122),"",'ÁREA MEJORA COMPETENCIAL'!A122)</f>
        <v/>
      </c>
      <c r="B122" s="129" t="str">
        <f>IF(ISBLANK('ÁREA MEJORA COMPETENCIAL'!B122),"",'ÁREA MEJORA COMPETENCIAL'!B122)</f>
        <v/>
      </c>
      <c r="C122" s="101" t="str">
        <f>IF(ISBLANK('ÁREA MEJORA COMPETENCIAL'!C122),"",'ÁREA MEJORA COMPETENCIAL'!C122)</f>
        <v/>
      </c>
      <c r="D122" s="14" t="str">
        <f>IF(ISBLANK('ÁREA MEJORA COMPETENCIAL'!D122),"",'ÁREA MEJORA COMPETENCIAL'!D122)</f>
        <v/>
      </c>
      <c r="E122" s="14" t="str">
        <f>IF(ISBLANK('ÁREA MEJORA COMPETENCIAL'!E122),"",'ÁREA MEJORA COMPETENCIAL'!E122)</f>
        <v/>
      </c>
      <c r="F122" s="14" t="str">
        <f>IF(ISBLANK('ÁREA MEJORA COMPETENCIAL'!F122),"",'ÁREA MEJORA COMPETENCIAL'!F122)</f>
        <v/>
      </c>
      <c r="G122" s="41"/>
      <c r="H122" s="170"/>
      <c r="I122" s="170"/>
      <c r="J122" s="170"/>
      <c r="K122" s="170"/>
      <c r="L122" s="170"/>
      <c r="M122" s="170"/>
      <c r="N122" s="36"/>
      <c r="O122" s="36"/>
      <c r="P122" s="36"/>
      <c r="Q122" s="197">
        <f t="shared" si="28"/>
        <v>0</v>
      </c>
      <c r="R122" s="36"/>
      <c r="S122" s="36"/>
      <c r="T122" s="31">
        <f t="shared" si="29"/>
        <v>0</v>
      </c>
      <c r="U122" s="36"/>
      <c r="V122" s="36"/>
      <c r="W122" s="31">
        <f t="shared" si="30"/>
        <v>0</v>
      </c>
      <c r="X122" s="36"/>
      <c r="Y122" s="36"/>
      <c r="Z122" s="31">
        <f t="shared" si="31"/>
        <v>0</v>
      </c>
      <c r="AA122" s="36"/>
      <c r="AB122" s="36"/>
      <c r="AC122" s="31">
        <f t="shared" si="32"/>
        <v>0</v>
      </c>
      <c r="AD122" s="36"/>
      <c r="AE122" s="197">
        <f t="shared" si="33"/>
        <v>0</v>
      </c>
      <c r="AF122" s="36"/>
      <c r="AG122" s="36"/>
      <c r="AH122" s="31">
        <f t="shared" si="34"/>
        <v>0</v>
      </c>
      <c r="AI122" s="36"/>
      <c r="AJ122" s="36"/>
      <c r="AK122" s="31">
        <f t="shared" si="35"/>
        <v>0</v>
      </c>
      <c r="AL122" s="36"/>
      <c r="AM122" s="36"/>
      <c r="AN122" s="31">
        <f t="shared" si="36"/>
        <v>0</v>
      </c>
      <c r="AO122" s="36"/>
      <c r="AP122" s="36"/>
      <c r="AQ122" s="31">
        <f t="shared" si="37"/>
        <v>0</v>
      </c>
      <c r="AR122" s="36"/>
      <c r="AS122" s="197">
        <f t="shared" si="38"/>
        <v>0</v>
      </c>
      <c r="AT122" s="225"/>
      <c r="AU122" s="225"/>
      <c r="AV122" s="31">
        <f t="shared" si="39"/>
        <v>0</v>
      </c>
      <c r="AW122" s="36"/>
      <c r="AX122" s="36"/>
      <c r="AY122" s="31">
        <f t="shared" si="40"/>
        <v>0</v>
      </c>
      <c r="AZ122" s="36"/>
      <c r="BA122" s="36"/>
      <c r="BB122" s="31">
        <f t="shared" si="41"/>
        <v>0</v>
      </c>
      <c r="BC122" s="36"/>
      <c r="BD122" s="36"/>
      <c r="BE122" s="31">
        <f t="shared" si="42"/>
        <v>0</v>
      </c>
      <c r="BF122" s="31" t="str">
        <f t="shared" si="43"/>
        <v/>
      </c>
      <c r="BG122" s="36"/>
      <c r="BH122" s="197">
        <f t="shared" si="44"/>
        <v>0</v>
      </c>
      <c r="BI122" s="113"/>
      <c r="BJ122" s="113"/>
      <c r="BK122" s="31">
        <f t="shared" si="45"/>
        <v>0</v>
      </c>
      <c r="BL122" s="113"/>
      <c r="BM122" s="113"/>
      <c r="BN122" s="31">
        <f t="shared" si="46"/>
        <v>0</v>
      </c>
      <c r="BO122" s="113"/>
      <c r="BP122" s="197">
        <f t="shared" si="47"/>
        <v>0</v>
      </c>
      <c r="BQ122" s="225"/>
      <c r="BR122" s="36"/>
      <c r="BS122" s="31">
        <f t="shared" si="48"/>
        <v>0</v>
      </c>
      <c r="BT122" s="36"/>
      <c r="BU122" s="36"/>
      <c r="BV122" s="31">
        <f t="shared" si="49"/>
        <v>0</v>
      </c>
      <c r="BW122" s="36"/>
      <c r="BX122" s="36"/>
      <c r="BY122" s="31">
        <f t="shared" si="50"/>
        <v>0</v>
      </c>
      <c r="BZ122" s="36"/>
      <c r="CA122" s="36"/>
      <c r="CB122" s="31">
        <f t="shared" si="51"/>
        <v>0</v>
      </c>
      <c r="CC122" s="36"/>
      <c r="CD122" s="36"/>
      <c r="CE122" s="31">
        <f t="shared" si="52"/>
        <v>0</v>
      </c>
      <c r="CF122" s="36"/>
      <c r="CG122" s="36"/>
      <c r="CH122" s="31">
        <f t="shared" si="53"/>
        <v>0</v>
      </c>
      <c r="CI122" s="36"/>
      <c r="CJ122" s="213">
        <f t="shared" si="54"/>
        <v>0</v>
      </c>
      <c r="CK122" s="117"/>
      <c r="CL122" s="9" t="str">
        <f>IF(ISBLANK('ÁREA MEJORA COMPETENCIAL'!S122),"",(IF(ISERROR('ÁREA MEJORA COMPETENCIAL'!S122),"",('ÁREA MEJORA COMPETENCIAL'!Y122)*3.3333333)))</f>
        <v/>
      </c>
      <c r="CM122" s="4" t="str">
        <f>IF(ISBLANK('ÁREA MEJORA COMPETENCIAL'!S122),"",(MROUND(CL122,4)))</f>
        <v/>
      </c>
      <c r="CN122" s="6" t="str">
        <f>IF('ÁREA MEJORA COMPETENCIAL'!Y122&lt;=2,"",CM122)</f>
        <v/>
      </c>
      <c r="CO122" s="214">
        <f t="shared" si="55"/>
        <v>0</v>
      </c>
      <c r="CP122" s="42" t="str">
        <f>IF(ISBLANK('ÁREA MEJORA COMPETENCIAL'!S122),"",IF(CN122="","",CO122-CN122))</f>
        <v/>
      </c>
      <c r="CQ122" s="122" t="str">
        <f>IF(ISBLANK('ÁREA MEJORA COMPETENCIAL'!S122),"",IF(CN122="","VER RESULTADOS",CO122/CN122))</f>
        <v/>
      </c>
      <c r="CR122" s="75"/>
    </row>
    <row r="123" spans="1:96" s="59" customFormat="1" ht="18.75" customHeight="1" x14ac:dyDescent="0.3">
      <c r="A123" s="273" t="str">
        <f>IF(ISBLANK('ÁREA MEJORA COMPETENCIAL'!A123),"",'ÁREA MEJORA COMPETENCIAL'!A123)</f>
        <v/>
      </c>
      <c r="B123" s="129" t="str">
        <f>IF(ISBLANK('ÁREA MEJORA COMPETENCIAL'!B123),"",'ÁREA MEJORA COMPETENCIAL'!B123)</f>
        <v/>
      </c>
      <c r="C123" s="101" t="str">
        <f>IF(ISBLANK('ÁREA MEJORA COMPETENCIAL'!C123),"",'ÁREA MEJORA COMPETENCIAL'!C123)</f>
        <v/>
      </c>
      <c r="D123" s="14" t="str">
        <f>IF(ISBLANK('ÁREA MEJORA COMPETENCIAL'!D123),"",'ÁREA MEJORA COMPETENCIAL'!D123)</f>
        <v/>
      </c>
      <c r="E123" s="14" t="str">
        <f>IF(ISBLANK('ÁREA MEJORA COMPETENCIAL'!E123),"",'ÁREA MEJORA COMPETENCIAL'!E123)</f>
        <v/>
      </c>
      <c r="F123" s="14" t="str">
        <f>IF(ISBLANK('ÁREA MEJORA COMPETENCIAL'!F123),"",'ÁREA MEJORA COMPETENCIAL'!F123)</f>
        <v/>
      </c>
      <c r="G123" s="41"/>
      <c r="H123" s="170"/>
      <c r="I123" s="170"/>
      <c r="J123" s="170"/>
      <c r="K123" s="170"/>
      <c r="L123" s="170"/>
      <c r="M123" s="170"/>
      <c r="N123" s="36"/>
      <c r="O123" s="36"/>
      <c r="P123" s="36"/>
      <c r="Q123" s="197">
        <f t="shared" si="28"/>
        <v>0</v>
      </c>
      <c r="R123" s="36"/>
      <c r="S123" s="36"/>
      <c r="T123" s="31">
        <f t="shared" si="29"/>
        <v>0</v>
      </c>
      <c r="U123" s="36"/>
      <c r="V123" s="36"/>
      <c r="W123" s="31">
        <f t="shared" si="30"/>
        <v>0</v>
      </c>
      <c r="X123" s="36"/>
      <c r="Y123" s="36"/>
      <c r="Z123" s="31">
        <f t="shared" si="31"/>
        <v>0</v>
      </c>
      <c r="AA123" s="36"/>
      <c r="AB123" s="36"/>
      <c r="AC123" s="31">
        <f t="shared" si="32"/>
        <v>0</v>
      </c>
      <c r="AD123" s="36"/>
      <c r="AE123" s="197">
        <f t="shared" si="33"/>
        <v>0</v>
      </c>
      <c r="AF123" s="36"/>
      <c r="AG123" s="36"/>
      <c r="AH123" s="31">
        <f t="shared" si="34"/>
        <v>0</v>
      </c>
      <c r="AI123" s="36"/>
      <c r="AJ123" s="36"/>
      <c r="AK123" s="31">
        <f t="shared" si="35"/>
        <v>0</v>
      </c>
      <c r="AL123" s="36"/>
      <c r="AM123" s="36"/>
      <c r="AN123" s="31">
        <f t="shared" si="36"/>
        <v>0</v>
      </c>
      <c r="AO123" s="36"/>
      <c r="AP123" s="36"/>
      <c r="AQ123" s="31">
        <f t="shared" si="37"/>
        <v>0</v>
      </c>
      <c r="AR123" s="36"/>
      <c r="AS123" s="197">
        <f t="shared" si="38"/>
        <v>0</v>
      </c>
      <c r="AT123" s="225"/>
      <c r="AU123" s="225"/>
      <c r="AV123" s="31">
        <f t="shared" si="39"/>
        <v>0</v>
      </c>
      <c r="AW123" s="36"/>
      <c r="AX123" s="36"/>
      <c r="AY123" s="31">
        <f t="shared" si="40"/>
        <v>0</v>
      </c>
      <c r="AZ123" s="36"/>
      <c r="BA123" s="36"/>
      <c r="BB123" s="31">
        <f t="shared" si="41"/>
        <v>0</v>
      </c>
      <c r="BC123" s="36"/>
      <c r="BD123" s="36"/>
      <c r="BE123" s="31">
        <f t="shared" si="42"/>
        <v>0</v>
      </c>
      <c r="BF123" s="31" t="str">
        <f t="shared" si="43"/>
        <v/>
      </c>
      <c r="BG123" s="36"/>
      <c r="BH123" s="197">
        <f t="shared" si="44"/>
        <v>0</v>
      </c>
      <c r="BI123" s="113"/>
      <c r="BJ123" s="113"/>
      <c r="BK123" s="31">
        <f t="shared" si="45"/>
        <v>0</v>
      </c>
      <c r="BL123" s="113"/>
      <c r="BM123" s="113"/>
      <c r="BN123" s="31">
        <f t="shared" si="46"/>
        <v>0</v>
      </c>
      <c r="BO123" s="113"/>
      <c r="BP123" s="197">
        <f t="shared" si="47"/>
        <v>0</v>
      </c>
      <c r="BQ123" s="225"/>
      <c r="BR123" s="36"/>
      <c r="BS123" s="31">
        <f t="shared" si="48"/>
        <v>0</v>
      </c>
      <c r="BT123" s="36"/>
      <c r="BU123" s="36"/>
      <c r="BV123" s="31">
        <f t="shared" si="49"/>
        <v>0</v>
      </c>
      <c r="BW123" s="36"/>
      <c r="BX123" s="36"/>
      <c r="BY123" s="31">
        <f t="shared" si="50"/>
        <v>0</v>
      </c>
      <c r="BZ123" s="36"/>
      <c r="CA123" s="36"/>
      <c r="CB123" s="31">
        <f t="shared" si="51"/>
        <v>0</v>
      </c>
      <c r="CC123" s="36"/>
      <c r="CD123" s="36"/>
      <c r="CE123" s="31">
        <f t="shared" si="52"/>
        <v>0</v>
      </c>
      <c r="CF123" s="36"/>
      <c r="CG123" s="36"/>
      <c r="CH123" s="31">
        <f t="shared" si="53"/>
        <v>0</v>
      </c>
      <c r="CI123" s="36"/>
      <c r="CJ123" s="213">
        <f t="shared" si="54"/>
        <v>0</v>
      </c>
      <c r="CK123" s="117"/>
      <c r="CL123" s="9" t="str">
        <f>IF(ISBLANK('ÁREA MEJORA COMPETENCIAL'!S123),"",(IF(ISERROR('ÁREA MEJORA COMPETENCIAL'!S123),"",('ÁREA MEJORA COMPETENCIAL'!Y123)*3.3333333)))</f>
        <v/>
      </c>
      <c r="CM123" s="4" t="str">
        <f>IF(ISBLANK('ÁREA MEJORA COMPETENCIAL'!S123),"",(MROUND(CL123,4)))</f>
        <v/>
      </c>
      <c r="CN123" s="6" t="str">
        <f>IF('ÁREA MEJORA COMPETENCIAL'!Y123&lt;=2,"",CM123)</f>
        <v/>
      </c>
      <c r="CO123" s="214">
        <f t="shared" si="55"/>
        <v>0</v>
      </c>
      <c r="CP123" s="42" t="str">
        <f>IF(ISBLANK('ÁREA MEJORA COMPETENCIAL'!S123),"",IF(CN123="","",CO123-CN123))</f>
        <v/>
      </c>
      <c r="CQ123" s="122" t="str">
        <f>IF(ISBLANK('ÁREA MEJORA COMPETENCIAL'!S123),"",IF(CN123="","VER RESULTADOS",CO123/CN123))</f>
        <v/>
      </c>
      <c r="CR123" s="75"/>
    </row>
    <row r="124" spans="1:96" s="59" customFormat="1" ht="18.75" customHeight="1" x14ac:dyDescent="0.3">
      <c r="A124" s="273" t="str">
        <f>IF(ISBLANK('ÁREA MEJORA COMPETENCIAL'!A124),"",'ÁREA MEJORA COMPETENCIAL'!A124)</f>
        <v/>
      </c>
      <c r="B124" s="129" t="str">
        <f>IF(ISBLANK('ÁREA MEJORA COMPETENCIAL'!B124),"",'ÁREA MEJORA COMPETENCIAL'!B124)</f>
        <v/>
      </c>
      <c r="C124" s="101" t="str">
        <f>IF(ISBLANK('ÁREA MEJORA COMPETENCIAL'!C124),"",'ÁREA MEJORA COMPETENCIAL'!C124)</f>
        <v/>
      </c>
      <c r="D124" s="14" t="str">
        <f>IF(ISBLANK('ÁREA MEJORA COMPETENCIAL'!D124),"",'ÁREA MEJORA COMPETENCIAL'!D124)</f>
        <v/>
      </c>
      <c r="E124" s="14" t="str">
        <f>IF(ISBLANK('ÁREA MEJORA COMPETENCIAL'!E124),"",'ÁREA MEJORA COMPETENCIAL'!E124)</f>
        <v/>
      </c>
      <c r="F124" s="14" t="str">
        <f>IF(ISBLANK('ÁREA MEJORA COMPETENCIAL'!F124),"",'ÁREA MEJORA COMPETENCIAL'!F124)</f>
        <v/>
      </c>
      <c r="G124" s="41"/>
      <c r="H124" s="170"/>
      <c r="I124" s="170"/>
      <c r="J124" s="170"/>
      <c r="K124" s="170"/>
      <c r="L124" s="170"/>
      <c r="M124" s="170"/>
      <c r="N124" s="36"/>
      <c r="O124" s="36"/>
      <c r="P124" s="36"/>
      <c r="Q124" s="197">
        <f t="shared" si="28"/>
        <v>0</v>
      </c>
      <c r="R124" s="36"/>
      <c r="S124" s="36"/>
      <c r="T124" s="31">
        <f t="shared" si="29"/>
        <v>0</v>
      </c>
      <c r="U124" s="36"/>
      <c r="V124" s="36"/>
      <c r="W124" s="31">
        <f t="shared" si="30"/>
        <v>0</v>
      </c>
      <c r="X124" s="36"/>
      <c r="Y124" s="36"/>
      <c r="Z124" s="31">
        <f t="shared" si="31"/>
        <v>0</v>
      </c>
      <c r="AA124" s="36"/>
      <c r="AB124" s="36"/>
      <c r="AC124" s="31">
        <f t="shared" si="32"/>
        <v>0</v>
      </c>
      <c r="AD124" s="36"/>
      <c r="AE124" s="197">
        <f t="shared" si="33"/>
        <v>0</v>
      </c>
      <c r="AF124" s="36"/>
      <c r="AG124" s="36"/>
      <c r="AH124" s="31">
        <f t="shared" si="34"/>
        <v>0</v>
      </c>
      <c r="AI124" s="36"/>
      <c r="AJ124" s="36"/>
      <c r="AK124" s="31">
        <f t="shared" si="35"/>
        <v>0</v>
      </c>
      <c r="AL124" s="36"/>
      <c r="AM124" s="36"/>
      <c r="AN124" s="31">
        <f t="shared" si="36"/>
        <v>0</v>
      </c>
      <c r="AO124" s="36"/>
      <c r="AP124" s="36"/>
      <c r="AQ124" s="31">
        <f t="shared" si="37"/>
        <v>0</v>
      </c>
      <c r="AR124" s="36"/>
      <c r="AS124" s="197">
        <f t="shared" si="38"/>
        <v>0</v>
      </c>
      <c r="AT124" s="225"/>
      <c r="AU124" s="225"/>
      <c r="AV124" s="31">
        <f t="shared" si="39"/>
        <v>0</v>
      </c>
      <c r="AW124" s="36"/>
      <c r="AX124" s="36"/>
      <c r="AY124" s="31">
        <f t="shared" si="40"/>
        <v>0</v>
      </c>
      <c r="AZ124" s="36"/>
      <c r="BA124" s="36"/>
      <c r="BB124" s="31">
        <f t="shared" si="41"/>
        <v>0</v>
      </c>
      <c r="BC124" s="36"/>
      <c r="BD124" s="36"/>
      <c r="BE124" s="31">
        <f t="shared" si="42"/>
        <v>0</v>
      </c>
      <c r="BF124" s="31" t="str">
        <f t="shared" si="43"/>
        <v/>
      </c>
      <c r="BG124" s="36"/>
      <c r="BH124" s="197">
        <f t="shared" si="44"/>
        <v>0</v>
      </c>
      <c r="BI124" s="113"/>
      <c r="BJ124" s="113"/>
      <c r="BK124" s="31">
        <f t="shared" si="45"/>
        <v>0</v>
      </c>
      <c r="BL124" s="113"/>
      <c r="BM124" s="113"/>
      <c r="BN124" s="31">
        <f t="shared" si="46"/>
        <v>0</v>
      </c>
      <c r="BO124" s="113"/>
      <c r="BP124" s="197">
        <f t="shared" si="47"/>
        <v>0</v>
      </c>
      <c r="BQ124" s="225"/>
      <c r="BR124" s="36"/>
      <c r="BS124" s="31">
        <f t="shared" si="48"/>
        <v>0</v>
      </c>
      <c r="BT124" s="36"/>
      <c r="BU124" s="36"/>
      <c r="BV124" s="31">
        <f t="shared" si="49"/>
        <v>0</v>
      </c>
      <c r="BW124" s="36"/>
      <c r="BX124" s="36"/>
      <c r="BY124" s="31">
        <f t="shared" si="50"/>
        <v>0</v>
      </c>
      <c r="BZ124" s="36"/>
      <c r="CA124" s="36"/>
      <c r="CB124" s="31">
        <f t="shared" si="51"/>
        <v>0</v>
      </c>
      <c r="CC124" s="36"/>
      <c r="CD124" s="36"/>
      <c r="CE124" s="31">
        <f t="shared" si="52"/>
        <v>0</v>
      </c>
      <c r="CF124" s="36"/>
      <c r="CG124" s="36"/>
      <c r="CH124" s="31">
        <f t="shared" si="53"/>
        <v>0</v>
      </c>
      <c r="CI124" s="36"/>
      <c r="CJ124" s="213">
        <f t="shared" si="54"/>
        <v>0</v>
      </c>
      <c r="CK124" s="117"/>
      <c r="CL124" s="9" t="str">
        <f>IF(ISBLANK('ÁREA MEJORA COMPETENCIAL'!S124),"",(IF(ISERROR('ÁREA MEJORA COMPETENCIAL'!S124),"",('ÁREA MEJORA COMPETENCIAL'!Y124)*3.3333333)))</f>
        <v/>
      </c>
      <c r="CM124" s="4" t="str">
        <f>IF(ISBLANK('ÁREA MEJORA COMPETENCIAL'!S124),"",(MROUND(CL124,4)))</f>
        <v/>
      </c>
      <c r="CN124" s="6" t="str">
        <f>IF('ÁREA MEJORA COMPETENCIAL'!Y124&lt;=2,"",CM124)</f>
        <v/>
      </c>
      <c r="CO124" s="214">
        <f t="shared" si="55"/>
        <v>0</v>
      </c>
      <c r="CP124" s="42" t="str">
        <f>IF(ISBLANK('ÁREA MEJORA COMPETENCIAL'!S124),"",IF(CN124="","",CO124-CN124))</f>
        <v/>
      </c>
      <c r="CQ124" s="122" t="str">
        <f>IF(ISBLANK('ÁREA MEJORA COMPETENCIAL'!S124),"",IF(CN124="","VER RESULTADOS",CO124/CN124))</f>
        <v/>
      </c>
      <c r="CR124" s="75"/>
    </row>
    <row r="125" spans="1:96" s="59" customFormat="1" ht="18.75" customHeight="1" x14ac:dyDescent="0.3">
      <c r="A125" s="273" t="str">
        <f>IF(ISBLANK('ÁREA MEJORA COMPETENCIAL'!A125),"",'ÁREA MEJORA COMPETENCIAL'!A125)</f>
        <v/>
      </c>
      <c r="B125" s="129" t="str">
        <f>IF(ISBLANK('ÁREA MEJORA COMPETENCIAL'!B125),"",'ÁREA MEJORA COMPETENCIAL'!B125)</f>
        <v/>
      </c>
      <c r="C125" s="101" t="str">
        <f>IF(ISBLANK('ÁREA MEJORA COMPETENCIAL'!C125),"",'ÁREA MEJORA COMPETENCIAL'!C125)</f>
        <v/>
      </c>
      <c r="D125" s="14" t="str">
        <f>IF(ISBLANK('ÁREA MEJORA COMPETENCIAL'!D125),"",'ÁREA MEJORA COMPETENCIAL'!D125)</f>
        <v/>
      </c>
      <c r="E125" s="14" t="str">
        <f>IF(ISBLANK('ÁREA MEJORA COMPETENCIAL'!E125),"",'ÁREA MEJORA COMPETENCIAL'!E125)</f>
        <v/>
      </c>
      <c r="F125" s="14" t="str">
        <f>IF(ISBLANK('ÁREA MEJORA COMPETENCIAL'!F125),"",'ÁREA MEJORA COMPETENCIAL'!F125)</f>
        <v/>
      </c>
      <c r="G125" s="41"/>
      <c r="H125" s="170"/>
      <c r="I125" s="170"/>
      <c r="J125" s="170"/>
      <c r="K125" s="170"/>
      <c r="L125" s="170"/>
      <c r="M125" s="170"/>
      <c r="N125" s="36"/>
      <c r="O125" s="36"/>
      <c r="P125" s="36"/>
      <c r="Q125" s="197">
        <f t="shared" si="28"/>
        <v>0</v>
      </c>
      <c r="R125" s="36"/>
      <c r="S125" s="36"/>
      <c r="T125" s="31">
        <f t="shared" si="29"/>
        <v>0</v>
      </c>
      <c r="U125" s="36"/>
      <c r="V125" s="36"/>
      <c r="W125" s="31">
        <f t="shared" si="30"/>
        <v>0</v>
      </c>
      <c r="X125" s="36"/>
      <c r="Y125" s="36"/>
      <c r="Z125" s="31">
        <f t="shared" si="31"/>
        <v>0</v>
      </c>
      <c r="AA125" s="36"/>
      <c r="AB125" s="36"/>
      <c r="AC125" s="31">
        <f t="shared" si="32"/>
        <v>0</v>
      </c>
      <c r="AD125" s="36"/>
      <c r="AE125" s="197">
        <f t="shared" si="33"/>
        <v>0</v>
      </c>
      <c r="AF125" s="36"/>
      <c r="AG125" s="36"/>
      <c r="AH125" s="31">
        <f t="shared" si="34"/>
        <v>0</v>
      </c>
      <c r="AI125" s="36"/>
      <c r="AJ125" s="36"/>
      <c r="AK125" s="31">
        <f t="shared" si="35"/>
        <v>0</v>
      </c>
      <c r="AL125" s="36"/>
      <c r="AM125" s="36"/>
      <c r="AN125" s="31">
        <f t="shared" si="36"/>
        <v>0</v>
      </c>
      <c r="AO125" s="36"/>
      <c r="AP125" s="36"/>
      <c r="AQ125" s="31">
        <f t="shared" si="37"/>
        <v>0</v>
      </c>
      <c r="AR125" s="36"/>
      <c r="AS125" s="197">
        <f t="shared" si="38"/>
        <v>0</v>
      </c>
      <c r="AT125" s="225"/>
      <c r="AU125" s="225"/>
      <c r="AV125" s="31">
        <f t="shared" si="39"/>
        <v>0</v>
      </c>
      <c r="AW125" s="36"/>
      <c r="AX125" s="36"/>
      <c r="AY125" s="31">
        <f t="shared" si="40"/>
        <v>0</v>
      </c>
      <c r="AZ125" s="36"/>
      <c r="BA125" s="36"/>
      <c r="BB125" s="31">
        <f t="shared" si="41"/>
        <v>0</v>
      </c>
      <c r="BC125" s="36"/>
      <c r="BD125" s="36"/>
      <c r="BE125" s="31">
        <f t="shared" si="42"/>
        <v>0</v>
      </c>
      <c r="BF125" s="31" t="str">
        <f t="shared" si="43"/>
        <v/>
      </c>
      <c r="BG125" s="36"/>
      <c r="BH125" s="197">
        <f t="shared" si="44"/>
        <v>0</v>
      </c>
      <c r="BI125" s="113"/>
      <c r="BJ125" s="113"/>
      <c r="BK125" s="31">
        <f t="shared" si="45"/>
        <v>0</v>
      </c>
      <c r="BL125" s="113"/>
      <c r="BM125" s="113"/>
      <c r="BN125" s="31">
        <f t="shared" si="46"/>
        <v>0</v>
      </c>
      <c r="BO125" s="113"/>
      <c r="BP125" s="197">
        <f t="shared" si="47"/>
        <v>0</v>
      </c>
      <c r="BQ125" s="225"/>
      <c r="BR125" s="36"/>
      <c r="BS125" s="31">
        <f t="shared" si="48"/>
        <v>0</v>
      </c>
      <c r="BT125" s="36"/>
      <c r="BU125" s="36"/>
      <c r="BV125" s="31">
        <f t="shared" si="49"/>
        <v>0</v>
      </c>
      <c r="BW125" s="36"/>
      <c r="BX125" s="36"/>
      <c r="BY125" s="31">
        <f t="shared" si="50"/>
        <v>0</v>
      </c>
      <c r="BZ125" s="36"/>
      <c r="CA125" s="36"/>
      <c r="CB125" s="31">
        <f t="shared" si="51"/>
        <v>0</v>
      </c>
      <c r="CC125" s="36"/>
      <c r="CD125" s="36"/>
      <c r="CE125" s="31">
        <f t="shared" si="52"/>
        <v>0</v>
      </c>
      <c r="CF125" s="36"/>
      <c r="CG125" s="36"/>
      <c r="CH125" s="31">
        <f t="shared" si="53"/>
        <v>0</v>
      </c>
      <c r="CI125" s="36"/>
      <c r="CJ125" s="213">
        <f t="shared" si="54"/>
        <v>0</v>
      </c>
      <c r="CK125" s="117"/>
      <c r="CL125" s="9" t="str">
        <f>IF(ISBLANK('ÁREA MEJORA COMPETENCIAL'!S125),"",(IF(ISERROR('ÁREA MEJORA COMPETENCIAL'!S125),"",('ÁREA MEJORA COMPETENCIAL'!Y125)*3.3333333)))</f>
        <v/>
      </c>
      <c r="CM125" s="4" t="str">
        <f>IF(ISBLANK('ÁREA MEJORA COMPETENCIAL'!S125),"",(MROUND(CL125,4)))</f>
        <v/>
      </c>
      <c r="CN125" s="6" t="str">
        <f>IF('ÁREA MEJORA COMPETENCIAL'!Y125&lt;=2,"",CM125)</f>
        <v/>
      </c>
      <c r="CO125" s="214">
        <f t="shared" si="55"/>
        <v>0</v>
      </c>
      <c r="CP125" s="42" t="str">
        <f>IF(ISBLANK('ÁREA MEJORA COMPETENCIAL'!S125),"",IF(CN125="","",CO125-CN125))</f>
        <v/>
      </c>
      <c r="CQ125" s="122" t="str">
        <f>IF(ISBLANK('ÁREA MEJORA COMPETENCIAL'!S125),"",IF(CN125="","VER RESULTADOS",CO125/CN125))</f>
        <v/>
      </c>
      <c r="CR125" s="75"/>
    </row>
    <row r="126" spans="1:96" s="59" customFormat="1" ht="18.75" customHeight="1" x14ac:dyDescent="0.3">
      <c r="A126" s="273" t="str">
        <f>IF(ISBLANK('ÁREA MEJORA COMPETENCIAL'!A126),"",'ÁREA MEJORA COMPETENCIAL'!A126)</f>
        <v/>
      </c>
      <c r="B126" s="129" t="str">
        <f>IF(ISBLANK('ÁREA MEJORA COMPETENCIAL'!B126),"",'ÁREA MEJORA COMPETENCIAL'!B126)</f>
        <v/>
      </c>
      <c r="C126" s="101" t="str">
        <f>IF(ISBLANK('ÁREA MEJORA COMPETENCIAL'!C126),"",'ÁREA MEJORA COMPETENCIAL'!C126)</f>
        <v/>
      </c>
      <c r="D126" s="14" t="str">
        <f>IF(ISBLANK('ÁREA MEJORA COMPETENCIAL'!D126),"",'ÁREA MEJORA COMPETENCIAL'!D126)</f>
        <v/>
      </c>
      <c r="E126" s="14" t="str">
        <f>IF(ISBLANK('ÁREA MEJORA COMPETENCIAL'!E126),"",'ÁREA MEJORA COMPETENCIAL'!E126)</f>
        <v/>
      </c>
      <c r="F126" s="14" t="str">
        <f>IF(ISBLANK('ÁREA MEJORA COMPETENCIAL'!F126),"",'ÁREA MEJORA COMPETENCIAL'!F126)</f>
        <v/>
      </c>
      <c r="G126" s="41"/>
      <c r="H126" s="170"/>
      <c r="I126" s="170"/>
      <c r="J126" s="170"/>
      <c r="K126" s="170"/>
      <c r="L126" s="170"/>
      <c r="M126" s="170"/>
      <c r="N126" s="36"/>
      <c r="O126" s="36"/>
      <c r="P126" s="36"/>
      <c r="Q126" s="197">
        <f t="shared" si="28"/>
        <v>0</v>
      </c>
      <c r="R126" s="36"/>
      <c r="S126" s="36"/>
      <c r="T126" s="31">
        <f t="shared" si="29"/>
        <v>0</v>
      </c>
      <c r="U126" s="36"/>
      <c r="V126" s="36"/>
      <c r="W126" s="31">
        <f t="shared" si="30"/>
        <v>0</v>
      </c>
      <c r="X126" s="36"/>
      <c r="Y126" s="36"/>
      <c r="Z126" s="31">
        <f t="shared" si="31"/>
        <v>0</v>
      </c>
      <c r="AA126" s="36"/>
      <c r="AB126" s="36"/>
      <c r="AC126" s="31">
        <f t="shared" si="32"/>
        <v>0</v>
      </c>
      <c r="AD126" s="36"/>
      <c r="AE126" s="197">
        <f t="shared" si="33"/>
        <v>0</v>
      </c>
      <c r="AF126" s="36"/>
      <c r="AG126" s="36"/>
      <c r="AH126" s="31">
        <f t="shared" si="34"/>
        <v>0</v>
      </c>
      <c r="AI126" s="36"/>
      <c r="AJ126" s="36"/>
      <c r="AK126" s="31">
        <f t="shared" si="35"/>
        <v>0</v>
      </c>
      <c r="AL126" s="36"/>
      <c r="AM126" s="36"/>
      <c r="AN126" s="31">
        <f t="shared" si="36"/>
        <v>0</v>
      </c>
      <c r="AO126" s="36"/>
      <c r="AP126" s="36"/>
      <c r="AQ126" s="31">
        <f t="shared" si="37"/>
        <v>0</v>
      </c>
      <c r="AR126" s="36"/>
      <c r="AS126" s="197">
        <f t="shared" si="38"/>
        <v>0</v>
      </c>
      <c r="AT126" s="225"/>
      <c r="AU126" s="225"/>
      <c r="AV126" s="31">
        <f t="shared" si="39"/>
        <v>0</v>
      </c>
      <c r="AW126" s="36"/>
      <c r="AX126" s="36"/>
      <c r="AY126" s="31">
        <f t="shared" si="40"/>
        <v>0</v>
      </c>
      <c r="AZ126" s="36"/>
      <c r="BA126" s="36"/>
      <c r="BB126" s="31">
        <f t="shared" si="41"/>
        <v>0</v>
      </c>
      <c r="BC126" s="36"/>
      <c r="BD126" s="36"/>
      <c r="BE126" s="31">
        <f t="shared" si="42"/>
        <v>0</v>
      </c>
      <c r="BF126" s="31" t="str">
        <f t="shared" si="43"/>
        <v/>
      </c>
      <c r="BG126" s="36"/>
      <c r="BH126" s="197">
        <f t="shared" si="44"/>
        <v>0</v>
      </c>
      <c r="BI126" s="113"/>
      <c r="BJ126" s="113"/>
      <c r="BK126" s="31">
        <f t="shared" si="45"/>
        <v>0</v>
      </c>
      <c r="BL126" s="113"/>
      <c r="BM126" s="113"/>
      <c r="BN126" s="31">
        <f t="shared" si="46"/>
        <v>0</v>
      </c>
      <c r="BO126" s="113"/>
      <c r="BP126" s="197">
        <f t="shared" si="47"/>
        <v>0</v>
      </c>
      <c r="BQ126" s="225"/>
      <c r="BR126" s="36"/>
      <c r="BS126" s="31">
        <f t="shared" si="48"/>
        <v>0</v>
      </c>
      <c r="BT126" s="36"/>
      <c r="BU126" s="36"/>
      <c r="BV126" s="31">
        <f t="shared" si="49"/>
        <v>0</v>
      </c>
      <c r="BW126" s="36"/>
      <c r="BX126" s="36"/>
      <c r="BY126" s="31">
        <f t="shared" si="50"/>
        <v>0</v>
      </c>
      <c r="BZ126" s="36"/>
      <c r="CA126" s="36"/>
      <c r="CB126" s="31">
        <f t="shared" si="51"/>
        <v>0</v>
      </c>
      <c r="CC126" s="36"/>
      <c r="CD126" s="36"/>
      <c r="CE126" s="31">
        <f t="shared" si="52"/>
        <v>0</v>
      </c>
      <c r="CF126" s="36"/>
      <c r="CG126" s="36"/>
      <c r="CH126" s="31">
        <f t="shared" si="53"/>
        <v>0</v>
      </c>
      <c r="CI126" s="36"/>
      <c r="CJ126" s="213">
        <f t="shared" si="54"/>
        <v>0</v>
      </c>
      <c r="CK126" s="117"/>
      <c r="CL126" s="9" t="str">
        <f>IF(ISBLANK('ÁREA MEJORA COMPETENCIAL'!S126),"",(IF(ISERROR('ÁREA MEJORA COMPETENCIAL'!S126),"",('ÁREA MEJORA COMPETENCIAL'!Y126)*3.3333333)))</f>
        <v/>
      </c>
      <c r="CM126" s="4" t="str">
        <f>IF(ISBLANK('ÁREA MEJORA COMPETENCIAL'!S126),"",(MROUND(CL126,4)))</f>
        <v/>
      </c>
      <c r="CN126" s="6" t="str">
        <f>IF('ÁREA MEJORA COMPETENCIAL'!Y126&lt;=2,"",CM126)</f>
        <v/>
      </c>
      <c r="CO126" s="214">
        <f t="shared" si="55"/>
        <v>0</v>
      </c>
      <c r="CP126" s="42" t="str">
        <f>IF(ISBLANK('ÁREA MEJORA COMPETENCIAL'!S126),"",IF(CN126="","",CO126-CN126))</f>
        <v/>
      </c>
      <c r="CQ126" s="122" t="str">
        <f>IF(ISBLANK('ÁREA MEJORA COMPETENCIAL'!S126),"",IF(CN126="","VER RESULTADOS",CO126/CN126))</f>
        <v/>
      </c>
      <c r="CR126" s="75"/>
    </row>
    <row r="127" spans="1:96" s="59" customFormat="1" ht="18.75" customHeight="1" x14ac:dyDescent="0.3">
      <c r="A127" s="273" t="str">
        <f>IF(ISBLANK('ÁREA MEJORA COMPETENCIAL'!A127),"",'ÁREA MEJORA COMPETENCIAL'!A127)</f>
        <v/>
      </c>
      <c r="B127" s="129" t="str">
        <f>IF(ISBLANK('ÁREA MEJORA COMPETENCIAL'!B127),"",'ÁREA MEJORA COMPETENCIAL'!B127)</f>
        <v/>
      </c>
      <c r="C127" s="101" t="str">
        <f>IF(ISBLANK('ÁREA MEJORA COMPETENCIAL'!C127),"",'ÁREA MEJORA COMPETENCIAL'!C127)</f>
        <v/>
      </c>
      <c r="D127" s="14" t="str">
        <f>IF(ISBLANK('ÁREA MEJORA COMPETENCIAL'!D127),"",'ÁREA MEJORA COMPETENCIAL'!D127)</f>
        <v/>
      </c>
      <c r="E127" s="14" t="str">
        <f>IF(ISBLANK('ÁREA MEJORA COMPETENCIAL'!E127),"",'ÁREA MEJORA COMPETENCIAL'!E127)</f>
        <v/>
      </c>
      <c r="F127" s="14" t="str">
        <f>IF(ISBLANK('ÁREA MEJORA COMPETENCIAL'!F127),"",'ÁREA MEJORA COMPETENCIAL'!F127)</f>
        <v/>
      </c>
      <c r="G127" s="41"/>
      <c r="H127" s="170"/>
      <c r="I127" s="170"/>
      <c r="J127" s="170"/>
      <c r="K127" s="170"/>
      <c r="L127" s="170"/>
      <c r="M127" s="170"/>
      <c r="N127" s="36"/>
      <c r="O127" s="36"/>
      <c r="P127" s="36"/>
      <c r="Q127" s="197">
        <f t="shared" si="28"/>
        <v>0</v>
      </c>
      <c r="R127" s="36"/>
      <c r="S127" s="36"/>
      <c r="T127" s="31">
        <f t="shared" si="29"/>
        <v>0</v>
      </c>
      <c r="U127" s="36"/>
      <c r="V127" s="36"/>
      <c r="W127" s="31">
        <f t="shared" si="30"/>
        <v>0</v>
      </c>
      <c r="X127" s="36"/>
      <c r="Y127" s="36"/>
      <c r="Z127" s="31">
        <f t="shared" si="31"/>
        <v>0</v>
      </c>
      <c r="AA127" s="36"/>
      <c r="AB127" s="36"/>
      <c r="AC127" s="31">
        <f t="shared" si="32"/>
        <v>0</v>
      </c>
      <c r="AD127" s="36"/>
      <c r="AE127" s="197">
        <f t="shared" si="33"/>
        <v>0</v>
      </c>
      <c r="AF127" s="36"/>
      <c r="AG127" s="36"/>
      <c r="AH127" s="31">
        <f t="shared" si="34"/>
        <v>0</v>
      </c>
      <c r="AI127" s="36"/>
      <c r="AJ127" s="36"/>
      <c r="AK127" s="31">
        <f t="shared" si="35"/>
        <v>0</v>
      </c>
      <c r="AL127" s="36"/>
      <c r="AM127" s="36"/>
      <c r="AN127" s="31">
        <f t="shared" si="36"/>
        <v>0</v>
      </c>
      <c r="AO127" s="36"/>
      <c r="AP127" s="36"/>
      <c r="AQ127" s="31">
        <f t="shared" si="37"/>
        <v>0</v>
      </c>
      <c r="AR127" s="36"/>
      <c r="AS127" s="197">
        <f t="shared" si="38"/>
        <v>0</v>
      </c>
      <c r="AT127" s="225"/>
      <c r="AU127" s="225"/>
      <c r="AV127" s="31">
        <f t="shared" si="39"/>
        <v>0</v>
      </c>
      <c r="AW127" s="36"/>
      <c r="AX127" s="36"/>
      <c r="AY127" s="31">
        <f t="shared" si="40"/>
        <v>0</v>
      </c>
      <c r="AZ127" s="36"/>
      <c r="BA127" s="36"/>
      <c r="BB127" s="31">
        <f t="shared" si="41"/>
        <v>0</v>
      </c>
      <c r="BC127" s="36"/>
      <c r="BD127" s="36"/>
      <c r="BE127" s="31">
        <f t="shared" si="42"/>
        <v>0</v>
      </c>
      <c r="BF127" s="31" t="str">
        <f t="shared" si="43"/>
        <v/>
      </c>
      <c r="BG127" s="36"/>
      <c r="BH127" s="197">
        <f t="shared" si="44"/>
        <v>0</v>
      </c>
      <c r="BI127" s="113"/>
      <c r="BJ127" s="113"/>
      <c r="BK127" s="31">
        <f t="shared" si="45"/>
        <v>0</v>
      </c>
      <c r="BL127" s="113"/>
      <c r="BM127" s="113"/>
      <c r="BN127" s="31">
        <f t="shared" si="46"/>
        <v>0</v>
      </c>
      <c r="BO127" s="113"/>
      <c r="BP127" s="197">
        <f t="shared" si="47"/>
        <v>0</v>
      </c>
      <c r="BQ127" s="225"/>
      <c r="BR127" s="36"/>
      <c r="BS127" s="31">
        <f t="shared" si="48"/>
        <v>0</v>
      </c>
      <c r="BT127" s="36"/>
      <c r="BU127" s="36"/>
      <c r="BV127" s="31">
        <f t="shared" si="49"/>
        <v>0</v>
      </c>
      <c r="BW127" s="36"/>
      <c r="BX127" s="36"/>
      <c r="BY127" s="31">
        <f t="shared" si="50"/>
        <v>0</v>
      </c>
      <c r="BZ127" s="36"/>
      <c r="CA127" s="36"/>
      <c r="CB127" s="31">
        <f t="shared" si="51"/>
        <v>0</v>
      </c>
      <c r="CC127" s="36"/>
      <c r="CD127" s="36"/>
      <c r="CE127" s="31">
        <f t="shared" si="52"/>
        <v>0</v>
      </c>
      <c r="CF127" s="36"/>
      <c r="CG127" s="36"/>
      <c r="CH127" s="31">
        <f t="shared" si="53"/>
        <v>0</v>
      </c>
      <c r="CI127" s="36"/>
      <c r="CJ127" s="213">
        <f t="shared" si="54"/>
        <v>0</v>
      </c>
      <c r="CK127" s="117"/>
      <c r="CL127" s="9" t="str">
        <f>IF(ISBLANK('ÁREA MEJORA COMPETENCIAL'!S127),"",(IF(ISERROR('ÁREA MEJORA COMPETENCIAL'!S127),"",('ÁREA MEJORA COMPETENCIAL'!Y127)*3.3333333)))</f>
        <v/>
      </c>
      <c r="CM127" s="4" t="str">
        <f>IF(ISBLANK('ÁREA MEJORA COMPETENCIAL'!S127),"",(MROUND(CL127,4)))</f>
        <v/>
      </c>
      <c r="CN127" s="6" t="str">
        <f>IF('ÁREA MEJORA COMPETENCIAL'!Y127&lt;=2,"",CM127)</f>
        <v/>
      </c>
      <c r="CO127" s="214">
        <f t="shared" si="55"/>
        <v>0</v>
      </c>
      <c r="CP127" s="42" t="str">
        <f>IF(ISBLANK('ÁREA MEJORA COMPETENCIAL'!S127),"",IF(CN127="","",CO127-CN127))</f>
        <v/>
      </c>
      <c r="CQ127" s="122" t="str">
        <f>IF(ISBLANK('ÁREA MEJORA COMPETENCIAL'!S127),"",IF(CN127="","VER RESULTADOS",CO127/CN127))</f>
        <v/>
      </c>
      <c r="CR127" s="75"/>
    </row>
    <row r="128" spans="1:96" s="59" customFormat="1" ht="18.75" customHeight="1" x14ac:dyDescent="0.3">
      <c r="A128" s="273" t="str">
        <f>IF(ISBLANK('ÁREA MEJORA COMPETENCIAL'!A128),"",'ÁREA MEJORA COMPETENCIAL'!A128)</f>
        <v/>
      </c>
      <c r="B128" s="129" t="str">
        <f>IF(ISBLANK('ÁREA MEJORA COMPETENCIAL'!B128),"",'ÁREA MEJORA COMPETENCIAL'!B128)</f>
        <v/>
      </c>
      <c r="C128" s="101" t="str">
        <f>IF(ISBLANK('ÁREA MEJORA COMPETENCIAL'!C128),"",'ÁREA MEJORA COMPETENCIAL'!C128)</f>
        <v/>
      </c>
      <c r="D128" s="14" t="str">
        <f>IF(ISBLANK('ÁREA MEJORA COMPETENCIAL'!D128),"",'ÁREA MEJORA COMPETENCIAL'!D128)</f>
        <v/>
      </c>
      <c r="E128" s="14" t="str">
        <f>IF(ISBLANK('ÁREA MEJORA COMPETENCIAL'!E128),"",'ÁREA MEJORA COMPETENCIAL'!E128)</f>
        <v/>
      </c>
      <c r="F128" s="14" t="str">
        <f>IF(ISBLANK('ÁREA MEJORA COMPETENCIAL'!F128),"",'ÁREA MEJORA COMPETENCIAL'!F128)</f>
        <v/>
      </c>
      <c r="G128" s="41"/>
      <c r="H128" s="170"/>
      <c r="I128" s="170"/>
      <c r="J128" s="170"/>
      <c r="K128" s="170"/>
      <c r="L128" s="170"/>
      <c r="M128" s="170"/>
      <c r="N128" s="36"/>
      <c r="O128" s="36"/>
      <c r="P128" s="36"/>
      <c r="Q128" s="197">
        <f t="shared" si="28"/>
        <v>0</v>
      </c>
      <c r="R128" s="36"/>
      <c r="S128" s="36"/>
      <c r="T128" s="31">
        <f t="shared" si="29"/>
        <v>0</v>
      </c>
      <c r="U128" s="36"/>
      <c r="V128" s="36"/>
      <c r="W128" s="31">
        <f t="shared" si="30"/>
        <v>0</v>
      </c>
      <c r="X128" s="36"/>
      <c r="Y128" s="36"/>
      <c r="Z128" s="31">
        <f t="shared" si="31"/>
        <v>0</v>
      </c>
      <c r="AA128" s="36"/>
      <c r="AB128" s="36"/>
      <c r="AC128" s="31">
        <f t="shared" si="32"/>
        <v>0</v>
      </c>
      <c r="AD128" s="36"/>
      <c r="AE128" s="197">
        <f t="shared" si="33"/>
        <v>0</v>
      </c>
      <c r="AF128" s="36"/>
      <c r="AG128" s="36"/>
      <c r="AH128" s="31">
        <f t="shared" si="34"/>
        <v>0</v>
      </c>
      <c r="AI128" s="36"/>
      <c r="AJ128" s="36"/>
      <c r="AK128" s="31">
        <f t="shared" si="35"/>
        <v>0</v>
      </c>
      <c r="AL128" s="36"/>
      <c r="AM128" s="36"/>
      <c r="AN128" s="31">
        <f t="shared" si="36"/>
        <v>0</v>
      </c>
      <c r="AO128" s="36"/>
      <c r="AP128" s="36"/>
      <c r="AQ128" s="31">
        <f t="shared" si="37"/>
        <v>0</v>
      </c>
      <c r="AR128" s="36"/>
      <c r="AS128" s="197">
        <f t="shared" si="38"/>
        <v>0</v>
      </c>
      <c r="AT128" s="225"/>
      <c r="AU128" s="225"/>
      <c r="AV128" s="31">
        <f t="shared" si="39"/>
        <v>0</v>
      </c>
      <c r="AW128" s="36"/>
      <c r="AX128" s="36"/>
      <c r="AY128" s="31">
        <f t="shared" si="40"/>
        <v>0</v>
      </c>
      <c r="AZ128" s="36"/>
      <c r="BA128" s="36"/>
      <c r="BB128" s="31">
        <f t="shared" si="41"/>
        <v>0</v>
      </c>
      <c r="BC128" s="36"/>
      <c r="BD128" s="36"/>
      <c r="BE128" s="31">
        <f t="shared" si="42"/>
        <v>0</v>
      </c>
      <c r="BF128" s="31" t="str">
        <f t="shared" si="43"/>
        <v/>
      </c>
      <c r="BG128" s="36"/>
      <c r="BH128" s="197">
        <f t="shared" si="44"/>
        <v>0</v>
      </c>
      <c r="BI128" s="113"/>
      <c r="BJ128" s="113"/>
      <c r="BK128" s="31">
        <f t="shared" si="45"/>
        <v>0</v>
      </c>
      <c r="BL128" s="113"/>
      <c r="BM128" s="113"/>
      <c r="BN128" s="31">
        <f t="shared" si="46"/>
        <v>0</v>
      </c>
      <c r="BO128" s="113"/>
      <c r="BP128" s="197">
        <f t="shared" si="47"/>
        <v>0</v>
      </c>
      <c r="BQ128" s="225"/>
      <c r="BR128" s="36"/>
      <c r="BS128" s="31">
        <f t="shared" si="48"/>
        <v>0</v>
      </c>
      <c r="BT128" s="36"/>
      <c r="BU128" s="36"/>
      <c r="BV128" s="31">
        <f t="shared" si="49"/>
        <v>0</v>
      </c>
      <c r="BW128" s="36"/>
      <c r="BX128" s="36"/>
      <c r="BY128" s="31">
        <f t="shared" si="50"/>
        <v>0</v>
      </c>
      <c r="BZ128" s="36"/>
      <c r="CA128" s="36"/>
      <c r="CB128" s="31">
        <f t="shared" si="51"/>
        <v>0</v>
      </c>
      <c r="CC128" s="36"/>
      <c r="CD128" s="36"/>
      <c r="CE128" s="31">
        <f t="shared" si="52"/>
        <v>0</v>
      </c>
      <c r="CF128" s="36"/>
      <c r="CG128" s="36"/>
      <c r="CH128" s="31">
        <f t="shared" si="53"/>
        <v>0</v>
      </c>
      <c r="CI128" s="36"/>
      <c r="CJ128" s="213">
        <f t="shared" si="54"/>
        <v>0</v>
      </c>
      <c r="CK128" s="117"/>
      <c r="CL128" s="9" t="str">
        <f>IF(ISBLANK('ÁREA MEJORA COMPETENCIAL'!S128),"",(IF(ISERROR('ÁREA MEJORA COMPETENCIAL'!S128),"",('ÁREA MEJORA COMPETENCIAL'!Y128)*3.3333333)))</f>
        <v/>
      </c>
      <c r="CM128" s="4" t="str">
        <f>IF(ISBLANK('ÁREA MEJORA COMPETENCIAL'!S128),"",(MROUND(CL128,4)))</f>
        <v/>
      </c>
      <c r="CN128" s="6" t="str">
        <f>IF('ÁREA MEJORA COMPETENCIAL'!Y128&lt;=2,"",CM128)</f>
        <v/>
      </c>
      <c r="CO128" s="214">
        <f t="shared" si="55"/>
        <v>0</v>
      </c>
      <c r="CP128" s="42" t="str">
        <f>IF(ISBLANK('ÁREA MEJORA COMPETENCIAL'!S128),"",IF(CN128="","",CO128-CN128))</f>
        <v/>
      </c>
      <c r="CQ128" s="122" t="str">
        <f>IF(ISBLANK('ÁREA MEJORA COMPETENCIAL'!S128),"",IF(CN128="","VER RESULTADOS",CO128/CN128))</f>
        <v/>
      </c>
      <c r="CR128" s="75"/>
    </row>
    <row r="129" spans="1:96" s="59" customFormat="1" ht="18.75" customHeight="1" x14ac:dyDescent="0.3">
      <c r="A129" s="273" t="str">
        <f>IF(ISBLANK('ÁREA MEJORA COMPETENCIAL'!A129),"",'ÁREA MEJORA COMPETENCIAL'!A129)</f>
        <v/>
      </c>
      <c r="B129" s="129" t="str">
        <f>IF(ISBLANK('ÁREA MEJORA COMPETENCIAL'!B129),"",'ÁREA MEJORA COMPETENCIAL'!B129)</f>
        <v/>
      </c>
      <c r="C129" s="101" t="str">
        <f>IF(ISBLANK('ÁREA MEJORA COMPETENCIAL'!C129),"",'ÁREA MEJORA COMPETENCIAL'!C129)</f>
        <v/>
      </c>
      <c r="D129" s="14" t="str">
        <f>IF(ISBLANK('ÁREA MEJORA COMPETENCIAL'!D129),"",'ÁREA MEJORA COMPETENCIAL'!D129)</f>
        <v/>
      </c>
      <c r="E129" s="14" t="str">
        <f>IF(ISBLANK('ÁREA MEJORA COMPETENCIAL'!E129),"",'ÁREA MEJORA COMPETENCIAL'!E129)</f>
        <v/>
      </c>
      <c r="F129" s="14" t="str">
        <f>IF(ISBLANK('ÁREA MEJORA COMPETENCIAL'!F129),"",'ÁREA MEJORA COMPETENCIAL'!F129)</f>
        <v/>
      </c>
      <c r="G129" s="41"/>
      <c r="H129" s="170"/>
      <c r="I129" s="170"/>
      <c r="J129" s="170"/>
      <c r="K129" s="170"/>
      <c r="L129" s="170"/>
      <c r="M129" s="170"/>
      <c r="N129" s="36"/>
      <c r="O129" s="36"/>
      <c r="P129" s="36"/>
      <c r="Q129" s="197">
        <f t="shared" si="28"/>
        <v>0</v>
      </c>
      <c r="R129" s="36"/>
      <c r="S129" s="36"/>
      <c r="T129" s="31">
        <f t="shared" si="29"/>
        <v>0</v>
      </c>
      <c r="U129" s="36"/>
      <c r="V129" s="36"/>
      <c r="W129" s="31">
        <f t="shared" si="30"/>
        <v>0</v>
      </c>
      <c r="X129" s="36"/>
      <c r="Y129" s="36"/>
      <c r="Z129" s="31">
        <f t="shared" si="31"/>
        <v>0</v>
      </c>
      <c r="AA129" s="36"/>
      <c r="AB129" s="36"/>
      <c r="AC129" s="31">
        <f t="shared" si="32"/>
        <v>0</v>
      </c>
      <c r="AD129" s="36"/>
      <c r="AE129" s="197">
        <f t="shared" si="33"/>
        <v>0</v>
      </c>
      <c r="AF129" s="36"/>
      <c r="AG129" s="36"/>
      <c r="AH129" s="31">
        <f t="shared" si="34"/>
        <v>0</v>
      </c>
      <c r="AI129" s="36"/>
      <c r="AJ129" s="36"/>
      <c r="AK129" s="31">
        <f t="shared" si="35"/>
        <v>0</v>
      </c>
      <c r="AL129" s="36"/>
      <c r="AM129" s="36"/>
      <c r="AN129" s="31">
        <f t="shared" si="36"/>
        <v>0</v>
      </c>
      <c r="AO129" s="36"/>
      <c r="AP129" s="36"/>
      <c r="AQ129" s="31">
        <f t="shared" si="37"/>
        <v>0</v>
      </c>
      <c r="AR129" s="36"/>
      <c r="AS129" s="197">
        <f t="shared" si="38"/>
        <v>0</v>
      </c>
      <c r="AT129" s="225"/>
      <c r="AU129" s="225"/>
      <c r="AV129" s="31">
        <f t="shared" si="39"/>
        <v>0</v>
      </c>
      <c r="AW129" s="36"/>
      <c r="AX129" s="36"/>
      <c r="AY129" s="31">
        <f t="shared" si="40"/>
        <v>0</v>
      </c>
      <c r="AZ129" s="36"/>
      <c r="BA129" s="36"/>
      <c r="BB129" s="31">
        <f t="shared" si="41"/>
        <v>0</v>
      </c>
      <c r="BC129" s="36"/>
      <c r="BD129" s="36"/>
      <c r="BE129" s="31">
        <f t="shared" si="42"/>
        <v>0</v>
      </c>
      <c r="BF129" s="31" t="str">
        <f t="shared" si="43"/>
        <v/>
      </c>
      <c r="BG129" s="36"/>
      <c r="BH129" s="197">
        <f t="shared" si="44"/>
        <v>0</v>
      </c>
      <c r="BI129" s="113"/>
      <c r="BJ129" s="113"/>
      <c r="BK129" s="31">
        <f t="shared" si="45"/>
        <v>0</v>
      </c>
      <c r="BL129" s="113"/>
      <c r="BM129" s="113"/>
      <c r="BN129" s="31">
        <f t="shared" si="46"/>
        <v>0</v>
      </c>
      <c r="BO129" s="113"/>
      <c r="BP129" s="197">
        <f t="shared" si="47"/>
        <v>0</v>
      </c>
      <c r="BQ129" s="225"/>
      <c r="BR129" s="36"/>
      <c r="BS129" s="31">
        <f t="shared" si="48"/>
        <v>0</v>
      </c>
      <c r="BT129" s="36"/>
      <c r="BU129" s="36"/>
      <c r="BV129" s="31">
        <f t="shared" si="49"/>
        <v>0</v>
      </c>
      <c r="BW129" s="36"/>
      <c r="BX129" s="36"/>
      <c r="BY129" s="31">
        <f t="shared" si="50"/>
        <v>0</v>
      </c>
      <c r="BZ129" s="36"/>
      <c r="CA129" s="36"/>
      <c r="CB129" s="31">
        <f t="shared" si="51"/>
        <v>0</v>
      </c>
      <c r="CC129" s="36"/>
      <c r="CD129" s="36"/>
      <c r="CE129" s="31">
        <f t="shared" si="52"/>
        <v>0</v>
      </c>
      <c r="CF129" s="36"/>
      <c r="CG129" s="36"/>
      <c r="CH129" s="31">
        <f t="shared" si="53"/>
        <v>0</v>
      </c>
      <c r="CI129" s="36"/>
      <c r="CJ129" s="213">
        <f t="shared" si="54"/>
        <v>0</v>
      </c>
      <c r="CK129" s="117"/>
      <c r="CL129" s="9" t="str">
        <f>IF(ISBLANK('ÁREA MEJORA COMPETENCIAL'!S129),"",(IF(ISERROR('ÁREA MEJORA COMPETENCIAL'!S129),"",('ÁREA MEJORA COMPETENCIAL'!Y129)*3.3333333)))</f>
        <v/>
      </c>
      <c r="CM129" s="4" t="str">
        <f>IF(ISBLANK('ÁREA MEJORA COMPETENCIAL'!S129),"",(MROUND(CL129,4)))</f>
        <v/>
      </c>
      <c r="CN129" s="6" t="str">
        <f>IF('ÁREA MEJORA COMPETENCIAL'!Y129&lt;=2,"",CM129)</f>
        <v/>
      </c>
      <c r="CO129" s="214">
        <f t="shared" si="55"/>
        <v>0</v>
      </c>
      <c r="CP129" s="42" t="str">
        <f>IF(ISBLANK('ÁREA MEJORA COMPETENCIAL'!S129),"",IF(CN129="","",CO129-CN129))</f>
        <v/>
      </c>
      <c r="CQ129" s="122" t="str">
        <f>IF(ISBLANK('ÁREA MEJORA COMPETENCIAL'!S129),"",IF(CN129="","VER RESULTADOS",CO129/CN129))</f>
        <v/>
      </c>
      <c r="CR129" s="75"/>
    </row>
    <row r="130" spans="1:96" s="59" customFormat="1" ht="18.75" customHeight="1" x14ac:dyDescent="0.3">
      <c r="A130" s="273" t="str">
        <f>IF(ISBLANK('ÁREA MEJORA COMPETENCIAL'!A130),"",'ÁREA MEJORA COMPETENCIAL'!A130)</f>
        <v/>
      </c>
      <c r="B130" s="129" t="str">
        <f>IF(ISBLANK('ÁREA MEJORA COMPETENCIAL'!B130),"",'ÁREA MEJORA COMPETENCIAL'!B130)</f>
        <v/>
      </c>
      <c r="C130" s="101" t="str">
        <f>IF(ISBLANK('ÁREA MEJORA COMPETENCIAL'!C130),"",'ÁREA MEJORA COMPETENCIAL'!C130)</f>
        <v/>
      </c>
      <c r="D130" s="14" t="str">
        <f>IF(ISBLANK('ÁREA MEJORA COMPETENCIAL'!D130),"",'ÁREA MEJORA COMPETENCIAL'!D130)</f>
        <v/>
      </c>
      <c r="E130" s="14" t="str">
        <f>IF(ISBLANK('ÁREA MEJORA COMPETENCIAL'!E130),"",'ÁREA MEJORA COMPETENCIAL'!E130)</f>
        <v/>
      </c>
      <c r="F130" s="14" t="str">
        <f>IF(ISBLANK('ÁREA MEJORA COMPETENCIAL'!F130),"",'ÁREA MEJORA COMPETENCIAL'!F130)</f>
        <v/>
      </c>
      <c r="G130" s="41"/>
      <c r="H130" s="170"/>
      <c r="I130" s="170"/>
      <c r="J130" s="170"/>
      <c r="K130" s="170"/>
      <c r="L130" s="170"/>
      <c r="M130" s="170"/>
      <c r="N130" s="36"/>
      <c r="O130" s="36"/>
      <c r="P130" s="36"/>
      <c r="Q130" s="197">
        <f t="shared" si="28"/>
        <v>0</v>
      </c>
      <c r="R130" s="36"/>
      <c r="S130" s="36"/>
      <c r="T130" s="31">
        <f t="shared" si="29"/>
        <v>0</v>
      </c>
      <c r="U130" s="36"/>
      <c r="V130" s="36"/>
      <c r="W130" s="31">
        <f t="shared" si="30"/>
        <v>0</v>
      </c>
      <c r="X130" s="36"/>
      <c r="Y130" s="36"/>
      <c r="Z130" s="31">
        <f t="shared" si="31"/>
        <v>0</v>
      </c>
      <c r="AA130" s="36"/>
      <c r="AB130" s="36"/>
      <c r="AC130" s="31">
        <f t="shared" si="32"/>
        <v>0</v>
      </c>
      <c r="AD130" s="36"/>
      <c r="AE130" s="197">
        <f t="shared" si="33"/>
        <v>0</v>
      </c>
      <c r="AF130" s="36"/>
      <c r="AG130" s="36"/>
      <c r="AH130" s="31">
        <f t="shared" si="34"/>
        <v>0</v>
      </c>
      <c r="AI130" s="36"/>
      <c r="AJ130" s="36"/>
      <c r="AK130" s="31">
        <f t="shared" si="35"/>
        <v>0</v>
      </c>
      <c r="AL130" s="36"/>
      <c r="AM130" s="36"/>
      <c r="AN130" s="31">
        <f t="shared" si="36"/>
        <v>0</v>
      </c>
      <c r="AO130" s="36"/>
      <c r="AP130" s="36"/>
      <c r="AQ130" s="31">
        <f t="shared" si="37"/>
        <v>0</v>
      </c>
      <c r="AR130" s="36"/>
      <c r="AS130" s="197">
        <f t="shared" si="38"/>
        <v>0</v>
      </c>
      <c r="AT130" s="225"/>
      <c r="AU130" s="225"/>
      <c r="AV130" s="31">
        <f t="shared" si="39"/>
        <v>0</v>
      </c>
      <c r="AW130" s="36"/>
      <c r="AX130" s="36"/>
      <c r="AY130" s="31">
        <f t="shared" si="40"/>
        <v>0</v>
      </c>
      <c r="AZ130" s="36"/>
      <c r="BA130" s="36"/>
      <c r="BB130" s="31">
        <f t="shared" si="41"/>
        <v>0</v>
      </c>
      <c r="BC130" s="36"/>
      <c r="BD130" s="36"/>
      <c r="BE130" s="31">
        <f t="shared" si="42"/>
        <v>0</v>
      </c>
      <c r="BF130" s="31" t="str">
        <f t="shared" si="43"/>
        <v/>
      </c>
      <c r="BG130" s="36"/>
      <c r="BH130" s="197">
        <f t="shared" si="44"/>
        <v>0</v>
      </c>
      <c r="BI130" s="113"/>
      <c r="BJ130" s="113"/>
      <c r="BK130" s="31">
        <f t="shared" si="45"/>
        <v>0</v>
      </c>
      <c r="BL130" s="113"/>
      <c r="BM130" s="113"/>
      <c r="BN130" s="31">
        <f t="shared" si="46"/>
        <v>0</v>
      </c>
      <c r="BO130" s="113"/>
      <c r="BP130" s="197">
        <f t="shared" si="47"/>
        <v>0</v>
      </c>
      <c r="BQ130" s="225"/>
      <c r="BR130" s="36"/>
      <c r="BS130" s="31">
        <f t="shared" si="48"/>
        <v>0</v>
      </c>
      <c r="BT130" s="36"/>
      <c r="BU130" s="36"/>
      <c r="BV130" s="31">
        <f t="shared" si="49"/>
        <v>0</v>
      </c>
      <c r="BW130" s="36"/>
      <c r="BX130" s="36"/>
      <c r="BY130" s="31">
        <f t="shared" si="50"/>
        <v>0</v>
      </c>
      <c r="BZ130" s="36"/>
      <c r="CA130" s="36"/>
      <c r="CB130" s="31">
        <f t="shared" si="51"/>
        <v>0</v>
      </c>
      <c r="CC130" s="36"/>
      <c r="CD130" s="36"/>
      <c r="CE130" s="31">
        <f t="shared" si="52"/>
        <v>0</v>
      </c>
      <c r="CF130" s="36"/>
      <c r="CG130" s="36"/>
      <c r="CH130" s="31">
        <f t="shared" si="53"/>
        <v>0</v>
      </c>
      <c r="CI130" s="36"/>
      <c r="CJ130" s="213">
        <f t="shared" si="54"/>
        <v>0</v>
      </c>
      <c r="CK130" s="117"/>
      <c r="CL130" s="9" t="str">
        <f>IF(ISBLANK('ÁREA MEJORA COMPETENCIAL'!S130),"",(IF(ISERROR('ÁREA MEJORA COMPETENCIAL'!S130),"",('ÁREA MEJORA COMPETENCIAL'!Y130)*3.3333333)))</f>
        <v/>
      </c>
      <c r="CM130" s="4" t="str">
        <f>IF(ISBLANK('ÁREA MEJORA COMPETENCIAL'!S130),"",(MROUND(CL130,4)))</f>
        <v/>
      </c>
      <c r="CN130" s="6" t="str">
        <f>IF('ÁREA MEJORA COMPETENCIAL'!Y130&lt;=2,"",CM130)</f>
        <v/>
      </c>
      <c r="CO130" s="214">
        <f t="shared" si="55"/>
        <v>0</v>
      </c>
      <c r="CP130" s="42" t="str">
        <f>IF(ISBLANK('ÁREA MEJORA COMPETENCIAL'!S130),"",IF(CN130="","",CO130-CN130))</f>
        <v/>
      </c>
      <c r="CQ130" s="122" t="str">
        <f>IF(ISBLANK('ÁREA MEJORA COMPETENCIAL'!S130),"",IF(CN130="","VER RESULTADOS",CO130/CN130))</f>
        <v/>
      </c>
      <c r="CR130" s="75"/>
    </row>
    <row r="131" spans="1:96" s="59" customFormat="1" ht="18.75" customHeight="1" x14ac:dyDescent="0.3">
      <c r="A131" s="273" t="str">
        <f>IF(ISBLANK('ÁREA MEJORA COMPETENCIAL'!A131),"",'ÁREA MEJORA COMPETENCIAL'!A131)</f>
        <v/>
      </c>
      <c r="B131" s="129" t="str">
        <f>IF(ISBLANK('ÁREA MEJORA COMPETENCIAL'!B131),"",'ÁREA MEJORA COMPETENCIAL'!B131)</f>
        <v/>
      </c>
      <c r="C131" s="101" t="str">
        <f>IF(ISBLANK('ÁREA MEJORA COMPETENCIAL'!C131),"",'ÁREA MEJORA COMPETENCIAL'!C131)</f>
        <v/>
      </c>
      <c r="D131" s="14" t="str">
        <f>IF(ISBLANK('ÁREA MEJORA COMPETENCIAL'!D131),"",'ÁREA MEJORA COMPETENCIAL'!D131)</f>
        <v/>
      </c>
      <c r="E131" s="14" t="str">
        <f>IF(ISBLANK('ÁREA MEJORA COMPETENCIAL'!E131),"",'ÁREA MEJORA COMPETENCIAL'!E131)</f>
        <v/>
      </c>
      <c r="F131" s="14" t="str">
        <f>IF(ISBLANK('ÁREA MEJORA COMPETENCIAL'!F131),"",'ÁREA MEJORA COMPETENCIAL'!F131)</f>
        <v/>
      </c>
      <c r="G131" s="41"/>
      <c r="H131" s="170"/>
      <c r="I131" s="170"/>
      <c r="J131" s="170"/>
      <c r="K131" s="170"/>
      <c r="L131" s="170"/>
      <c r="M131" s="170"/>
      <c r="N131" s="36"/>
      <c r="O131" s="36"/>
      <c r="P131" s="36"/>
      <c r="Q131" s="197">
        <f t="shared" si="28"/>
        <v>0</v>
      </c>
      <c r="R131" s="36"/>
      <c r="S131" s="36"/>
      <c r="T131" s="31">
        <f t="shared" si="29"/>
        <v>0</v>
      </c>
      <c r="U131" s="36"/>
      <c r="V131" s="36"/>
      <c r="W131" s="31">
        <f t="shared" si="30"/>
        <v>0</v>
      </c>
      <c r="X131" s="36"/>
      <c r="Y131" s="36"/>
      <c r="Z131" s="31">
        <f t="shared" si="31"/>
        <v>0</v>
      </c>
      <c r="AA131" s="36"/>
      <c r="AB131" s="36"/>
      <c r="AC131" s="31">
        <f t="shared" si="32"/>
        <v>0</v>
      </c>
      <c r="AD131" s="36"/>
      <c r="AE131" s="197">
        <f t="shared" si="33"/>
        <v>0</v>
      </c>
      <c r="AF131" s="36"/>
      <c r="AG131" s="36"/>
      <c r="AH131" s="31">
        <f t="shared" si="34"/>
        <v>0</v>
      </c>
      <c r="AI131" s="36"/>
      <c r="AJ131" s="36"/>
      <c r="AK131" s="31">
        <f t="shared" si="35"/>
        <v>0</v>
      </c>
      <c r="AL131" s="36"/>
      <c r="AM131" s="36"/>
      <c r="AN131" s="31">
        <f t="shared" si="36"/>
        <v>0</v>
      </c>
      <c r="AO131" s="36"/>
      <c r="AP131" s="36"/>
      <c r="AQ131" s="31">
        <f t="shared" si="37"/>
        <v>0</v>
      </c>
      <c r="AR131" s="36"/>
      <c r="AS131" s="197">
        <f t="shared" si="38"/>
        <v>0</v>
      </c>
      <c r="AT131" s="225"/>
      <c r="AU131" s="225"/>
      <c r="AV131" s="31">
        <f t="shared" si="39"/>
        <v>0</v>
      </c>
      <c r="AW131" s="36"/>
      <c r="AX131" s="36"/>
      <c r="AY131" s="31">
        <f t="shared" si="40"/>
        <v>0</v>
      </c>
      <c r="AZ131" s="36"/>
      <c r="BA131" s="36"/>
      <c r="BB131" s="31">
        <f t="shared" si="41"/>
        <v>0</v>
      </c>
      <c r="BC131" s="36"/>
      <c r="BD131" s="36"/>
      <c r="BE131" s="31">
        <f t="shared" si="42"/>
        <v>0</v>
      </c>
      <c r="BF131" s="31" t="str">
        <f t="shared" si="43"/>
        <v/>
      </c>
      <c r="BG131" s="36"/>
      <c r="BH131" s="197">
        <f t="shared" si="44"/>
        <v>0</v>
      </c>
      <c r="BI131" s="113"/>
      <c r="BJ131" s="113"/>
      <c r="BK131" s="31">
        <f t="shared" si="45"/>
        <v>0</v>
      </c>
      <c r="BL131" s="113"/>
      <c r="BM131" s="113"/>
      <c r="BN131" s="31">
        <f t="shared" si="46"/>
        <v>0</v>
      </c>
      <c r="BO131" s="113"/>
      <c r="BP131" s="197">
        <f t="shared" si="47"/>
        <v>0</v>
      </c>
      <c r="BQ131" s="225"/>
      <c r="BR131" s="36"/>
      <c r="BS131" s="31">
        <f t="shared" si="48"/>
        <v>0</v>
      </c>
      <c r="BT131" s="36"/>
      <c r="BU131" s="36"/>
      <c r="BV131" s="31">
        <f t="shared" si="49"/>
        <v>0</v>
      </c>
      <c r="BW131" s="36"/>
      <c r="BX131" s="36"/>
      <c r="BY131" s="31">
        <f t="shared" si="50"/>
        <v>0</v>
      </c>
      <c r="BZ131" s="36"/>
      <c r="CA131" s="36"/>
      <c r="CB131" s="31">
        <f t="shared" si="51"/>
        <v>0</v>
      </c>
      <c r="CC131" s="36"/>
      <c r="CD131" s="36"/>
      <c r="CE131" s="31">
        <f t="shared" si="52"/>
        <v>0</v>
      </c>
      <c r="CF131" s="36"/>
      <c r="CG131" s="36"/>
      <c r="CH131" s="31">
        <f t="shared" si="53"/>
        <v>0</v>
      </c>
      <c r="CI131" s="36"/>
      <c r="CJ131" s="213">
        <f t="shared" si="54"/>
        <v>0</v>
      </c>
      <c r="CK131" s="117"/>
      <c r="CL131" s="9" t="str">
        <f>IF(ISBLANK('ÁREA MEJORA COMPETENCIAL'!S131),"",(IF(ISERROR('ÁREA MEJORA COMPETENCIAL'!S131),"",('ÁREA MEJORA COMPETENCIAL'!Y131)*3.3333333)))</f>
        <v/>
      </c>
      <c r="CM131" s="4" t="str">
        <f>IF(ISBLANK('ÁREA MEJORA COMPETENCIAL'!S131),"",(MROUND(CL131,4)))</f>
        <v/>
      </c>
      <c r="CN131" s="6" t="str">
        <f>IF('ÁREA MEJORA COMPETENCIAL'!Y131&lt;=2,"",CM131)</f>
        <v/>
      </c>
      <c r="CO131" s="214">
        <f t="shared" si="55"/>
        <v>0</v>
      </c>
      <c r="CP131" s="42" t="str">
        <f>IF(ISBLANK('ÁREA MEJORA COMPETENCIAL'!S131),"",IF(CN131="","",CO131-CN131))</f>
        <v/>
      </c>
      <c r="CQ131" s="122" t="str">
        <f>IF(ISBLANK('ÁREA MEJORA COMPETENCIAL'!S131),"",IF(CN131="","VER RESULTADOS",CO131/CN131))</f>
        <v/>
      </c>
      <c r="CR131" s="75"/>
    </row>
    <row r="132" spans="1:96" s="59" customFormat="1" ht="18.75" customHeight="1" x14ac:dyDescent="0.3">
      <c r="A132" s="273" t="str">
        <f>IF(ISBLANK('ÁREA MEJORA COMPETENCIAL'!A132),"",'ÁREA MEJORA COMPETENCIAL'!A132)</f>
        <v/>
      </c>
      <c r="B132" s="129" t="str">
        <f>IF(ISBLANK('ÁREA MEJORA COMPETENCIAL'!B132),"",'ÁREA MEJORA COMPETENCIAL'!B132)</f>
        <v/>
      </c>
      <c r="C132" s="101" t="str">
        <f>IF(ISBLANK('ÁREA MEJORA COMPETENCIAL'!C132),"",'ÁREA MEJORA COMPETENCIAL'!C132)</f>
        <v/>
      </c>
      <c r="D132" s="14" t="str">
        <f>IF(ISBLANK('ÁREA MEJORA COMPETENCIAL'!D132),"",'ÁREA MEJORA COMPETENCIAL'!D132)</f>
        <v/>
      </c>
      <c r="E132" s="14" t="str">
        <f>IF(ISBLANK('ÁREA MEJORA COMPETENCIAL'!E132),"",'ÁREA MEJORA COMPETENCIAL'!E132)</f>
        <v/>
      </c>
      <c r="F132" s="14" t="str">
        <f>IF(ISBLANK('ÁREA MEJORA COMPETENCIAL'!F132),"",'ÁREA MEJORA COMPETENCIAL'!F132)</f>
        <v/>
      </c>
      <c r="G132" s="41"/>
      <c r="H132" s="170"/>
      <c r="I132" s="170"/>
      <c r="J132" s="170"/>
      <c r="K132" s="170"/>
      <c r="L132" s="170"/>
      <c r="M132" s="170"/>
      <c r="N132" s="36"/>
      <c r="O132" s="36"/>
      <c r="P132" s="36"/>
      <c r="Q132" s="197">
        <f t="shared" si="28"/>
        <v>0</v>
      </c>
      <c r="R132" s="36"/>
      <c r="S132" s="36"/>
      <c r="T132" s="31">
        <f t="shared" si="29"/>
        <v>0</v>
      </c>
      <c r="U132" s="36"/>
      <c r="V132" s="36"/>
      <c r="W132" s="31">
        <f t="shared" si="30"/>
        <v>0</v>
      </c>
      <c r="X132" s="36"/>
      <c r="Y132" s="36"/>
      <c r="Z132" s="31">
        <f t="shared" si="31"/>
        <v>0</v>
      </c>
      <c r="AA132" s="36"/>
      <c r="AB132" s="36"/>
      <c r="AC132" s="31">
        <f t="shared" si="32"/>
        <v>0</v>
      </c>
      <c r="AD132" s="36"/>
      <c r="AE132" s="197">
        <f t="shared" si="33"/>
        <v>0</v>
      </c>
      <c r="AF132" s="36"/>
      <c r="AG132" s="36"/>
      <c r="AH132" s="31">
        <f t="shared" si="34"/>
        <v>0</v>
      </c>
      <c r="AI132" s="36"/>
      <c r="AJ132" s="36"/>
      <c r="AK132" s="31">
        <f t="shared" si="35"/>
        <v>0</v>
      </c>
      <c r="AL132" s="36"/>
      <c r="AM132" s="36"/>
      <c r="AN132" s="31">
        <f t="shared" si="36"/>
        <v>0</v>
      </c>
      <c r="AO132" s="36"/>
      <c r="AP132" s="36"/>
      <c r="AQ132" s="31">
        <f t="shared" si="37"/>
        <v>0</v>
      </c>
      <c r="AR132" s="36"/>
      <c r="AS132" s="197">
        <f t="shared" si="38"/>
        <v>0</v>
      </c>
      <c r="AT132" s="225"/>
      <c r="AU132" s="225"/>
      <c r="AV132" s="31">
        <f t="shared" si="39"/>
        <v>0</v>
      </c>
      <c r="AW132" s="36"/>
      <c r="AX132" s="36"/>
      <c r="AY132" s="31">
        <f t="shared" si="40"/>
        <v>0</v>
      </c>
      <c r="AZ132" s="36"/>
      <c r="BA132" s="36"/>
      <c r="BB132" s="31">
        <f t="shared" si="41"/>
        <v>0</v>
      </c>
      <c r="BC132" s="36"/>
      <c r="BD132" s="36"/>
      <c r="BE132" s="31">
        <f t="shared" si="42"/>
        <v>0</v>
      </c>
      <c r="BF132" s="31" t="str">
        <f t="shared" si="43"/>
        <v/>
      </c>
      <c r="BG132" s="36"/>
      <c r="BH132" s="197">
        <f t="shared" si="44"/>
        <v>0</v>
      </c>
      <c r="BI132" s="113"/>
      <c r="BJ132" s="113"/>
      <c r="BK132" s="31">
        <f t="shared" si="45"/>
        <v>0</v>
      </c>
      <c r="BL132" s="113"/>
      <c r="BM132" s="113"/>
      <c r="BN132" s="31">
        <f t="shared" si="46"/>
        <v>0</v>
      </c>
      <c r="BO132" s="113"/>
      <c r="BP132" s="197">
        <f t="shared" si="47"/>
        <v>0</v>
      </c>
      <c r="BQ132" s="225"/>
      <c r="BR132" s="36"/>
      <c r="BS132" s="31">
        <f t="shared" si="48"/>
        <v>0</v>
      </c>
      <c r="BT132" s="36"/>
      <c r="BU132" s="36"/>
      <c r="BV132" s="31">
        <f t="shared" si="49"/>
        <v>0</v>
      </c>
      <c r="BW132" s="36"/>
      <c r="BX132" s="36"/>
      <c r="BY132" s="31">
        <f t="shared" si="50"/>
        <v>0</v>
      </c>
      <c r="BZ132" s="36"/>
      <c r="CA132" s="36"/>
      <c r="CB132" s="31">
        <f t="shared" si="51"/>
        <v>0</v>
      </c>
      <c r="CC132" s="36"/>
      <c r="CD132" s="36"/>
      <c r="CE132" s="31">
        <f t="shared" si="52"/>
        <v>0</v>
      </c>
      <c r="CF132" s="36"/>
      <c r="CG132" s="36"/>
      <c r="CH132" s="31">
        <f t="shared" si="53"/>
        <v>0</v>
      </c>
      <c r="CI132" s="36"/>
      <c r="CJ132" s="213">
        <f t="shared" si="54"/>
        <v>0</v>
      </c>
      <c r="CK132" s="117"/>
      <c r="CL132" s="9" t="str">
        <f>IF(ISBLANK('ÁREA MEJORA COMPETENCIAL'!S132),"",(IF(ISERROR('ÁREA MEJORA COMPETENCIAL'!S132),"",('ÁREA MEJORA COMPETENCIAL'!Y132)*3.3333333)))</f>
        <v/>
      </c>
      <c r="CM132" s="4" t="str">
        <f>IF(ISBLANK('ÁREA MEJORA COMPETENCIAL'!S132),"",(MROUND(CL132,4)))</f>
        <v/>
      </c>
      <c r="CN132" s="6" t="str">
        <f>IF('ÁREA MEJORA COMPETENCIAL'!Y132&lt;=2,"",CM132)</f>
        <v/>
      </c>
      <c r="CO132" s="214">
        <f t="shared" si="55"/>
        <v>0</v>
      </c>
      <c r="CP132" s="42" t="str">
        <f>IF(ISBLANK('ÁREA MEJORA COMPETENCIAL'!S132),"",IF(CN132="","",CO132-CN132))</f>
        <v/>
      </c>
      <c r="CQ132" s="122" t="str">
        <f>IF(ISBLANK('ÁREA MEJORA COMPETENCIAL'!S132),"",IF(CN132="","VER RESULTADOS",CO132/CN132))</f>
        <v/>
      </c>
      <c r="CR132" s="75"/>
    </row>
    <row r="133" spans="1:96" s="59" customFormat="1" ht="18.75" customHeight="1" x14ac:dyDescent="0.3">
      <c r="A133" s="273" t="str">
        <f>IF(ISBLANK('ÁREA MEJORA COMPETENCIAL'!A133),"",'ÁREA MEJORA COMPETENCIAL'!A133)</f>
        <v/>
      </c>
      <c r="B133" s="129" t="str">
        <f>IF(ISBLANK('ÁREA MEJORA COMPETENCIAL'!B133),"",'ÁREA MEJORA COMPETENCIAL'!B133)</f>
        <v/>
      </c>
      <c r="C133" s="101" t="str">
        <f>IF(ISBLANK('ÁREA MEJORA COMPETENCIAL'!C133),"",'ÁREA MEJORA COMPETENCIAL'!C133)</f>
        <v/>
      </c>
      <c r="D133" s="14" t="str">
        <f>IF(ISBLANK('ÁREA MEJORA COMPETENCIAL'!D133),"",'ÁREA MEJORA COMPETENCIAL'!D133)</f>
        <v/>
      </c>
      <c r="E133" s="14" t="str">
        <f>IF(ISBLANK('ÁREA MEJORA COMPETENCIAL'!E133),"",'ÁREA MEJORA COMPETENCIAL'!E133)</f>
        <v/>
      </c>
      <c r="F133" s="14" t="str">
        <f>IF(ISBLANK('ÁREA MEJORA COMPETENCIAL'!F133),"",'ÁREA MEJORA COMPETENCIAL'!F133)</f>
        <v/>
      </c>
      <c r="G133" s="41"/>
      <c r="H133" s="170"/>
      <c r="I133" s="170"/>
      <c r="J133" s="170"/>
      <c r="K133" s="170"/>
      <c r="L133" s="170"/>
      <c r="M133" s="170"/>
      <c r="N133" s="36"/>
      <c r="O133" s="36"/>
      <c r="P133" s="36"/>
      <c r="Q133" s="197">
        <f t="shared" si="28"/>
        <v>0</v>
      </c>
      <c r="R133" s="36"/>
      <c r="S133" s="36"/>
      <c r="T133" s="31">
        <f t="shared" si="29"/>
        <v>0</v>
      </c>
      <c r="U133" s="36"/>
      <c r="V133" s="36"/>
      <c r="W133" s="31">
        <f t="shared" si="30"/>
        <v>0</v>
      </c>
      <c r="X133" s="36"/>
      <c r="Y133" s="36"/>
      <c r="Z133" s="31">
        <f t="shared" si="31"/>
        <v>0</v>
      </c>
      <c r="AA133" s="36"/>
      <c r="AB133" s="36"/>
      <c r="AC133" s="31">
        <f t="shared" si="32"/>
        <v>0</v>
      </c>
      <c r="AD133" s="36"/>
      <c r="AE133" s="197">
        <f t="shared" si="33"/>
        <v>0</v>
      </c>
      <c r="AF133" s="36"/>
      <c r="AG133" s="36"/>
      <c r="AH133" s="31">
        <f t="shared" si="34"/>
        <v>0</v>
      </c>
      <c r="AI133" s="36"/>
      <c r="AJ133" s="36"/>
      <c r="AK133" s="31">
        <f t="shared" si="35"/>
        <v>0</v>
      </c>
      <c r="AL133" s="36"/>
      <c r="AM133" s="36"/>
      <c r="AN133" s="31">
        <f t="shared" si="36"/>
        <v>0</v>
      </c>
      <c r="AO133" s="36"/>
      <c r="AP133" s="36"/>
      <c r="AQ133" s="31">
        <f t="shared" si="37"/>
        <v>0</v>
      </c>
      <c r="AR133" s="36"/>
      <c r="AS133" s="197">
        <f t="shared" si="38"/>
        <v>0</v>
      </c>
      <c r="AT133" s="225"/>
      <c r="AU133" s="225"/>
      <c r="AV133" s="31">
        <f t="shared" si="39"/>
        <v>0</v>
      </c>
      <c r="AW133" s="36"/>
      <c r="AX133" s="36"/>
      <c r="AY133" s="31">
        <f t="shared" si="40"/>
        <v>0</v>
      </c>
      <c r="AZ133" s="36"/>
      <c r="BA133" s="36"/>
      <c r="BB133" s="31">
        <f t="shared" si="41"/>
        <v>0</v>
      </c>
      <c r="BC133" s="36"/>
      <c r="BD133" s="36"/>
      <c r="BE133" s="31">
        <f t="shared" si="42"/>
        <v>0</v>
      </c>
      <c r="BF133" s="31" t="str">
        <f t="shared" si="43"/>
        <v/>
      </c>
      <c r="BG133" s="36"/>
      <c r="BH133" s="197">
        <f t="shared" si="44"/>
        <v>0</v>
      </c>
      <c r="BI133" s="113"/>
      <c r="BJ133" s="113"/>
      <c r="BK133" s="31">
        <f t="shared" si="45"/>
        <v>0</v>
      </c>
      <c r="BL133" s="113"/>
      <c r="BM133" s="113"/>
      <c r="BN133" s="31">
        <f t="shared" si="46"/>
        <v>0</v>
      </c>
      <c r="BO133" s="113"/>
      <c r="BP133" s="197">
        <f t="shared" si="47"/>
        <v>0</v>
      </c>
      <c r="BQ133" s="225"/>
      <c r="BR133" s="36"/>
      <c r="BS133" s="31">
        <f t="shared" si="48"/>
        <v>0</v>
      </c>
      <c r="BT133" s="36"/>
      <c r="BU133" s="36"/>
      <c r="BV133" s="31">
        <f t="shared" si="49"/>
        <v>0</v>
      </c>
      <c r="BW133" s="36"/>
      <c r="BX133" s="36"/>
      <c r="BY133" s="31">
        <f t="shared" si="50"/>
        <v>0</v>
      </c>
      <c r="BZ133" s="36"/>
      <c r="CA133" s="36"/>
      <c r="CB133" s="31">
        <f t="shared" si="51"/>
        <v>0</v>
      </c>
      <c r="CC133" s="36"/>
      <c r="CD133" s="36"/>
      <c r="CE133" s="31">
        <f t="shared" si="52"/>
        <v>0</v>
      </c>
      <c r="CF133" s="36"/>
      <c r="CG133" s="36"/>
      <c r="CH133" s="31">
        <f t="shared" si="53"/>
        <v>0</v>
      </c>
      <c r="CI133" s="36"/>
      <c r="CJ133" s="213">
        <f t="shared" si="54"/>
        <v>0</v>
      </c>
      <c r="CK133" s="117"/>
      <c r="CL133" s="9" t="str">
        <f>IF(ISBLANK('ÁREA MEJORA COMPETENCIAL'!S133),"",(IF(ISERROR('ÁREA MEJORA COMPETENCIAL'!S133),"",('ÁREA MEJORA COMPETENCIAL'!Y133)*3.3333333)))</f>
        <v/>
      </c>
      <c r="CM133" s="4" t="str">
        <f>IF(ISBLANK('ÁREA MEJORA COMPETENCIAL'!S133),"",(MROUND(CL133,4)))</f>
        <v/>
      </c>
      <c r="CN133" s="6" t="str">
        <f>IF('ÁREA MEJORA COMPETENCIAL'!Y133&lt;=2,"",CM133)</f>
        <v/>
      </c>
      <c r="CO133" s="214">
        <f t="shared" si="55"/>
        <v>0</v>
      </c>
      <c r="CP133" s="42" t="str">
        <f>IF(ISBLANK('ÁREA MEJORA COMPETENCIAL'!S133),"",IF(CN133="","",CO133-CN133))</f>
        <v/>
      </c>
      <c r="CQ133" s="122" t="str">
        <f>IF(ISBLANK('ÁREA MEJORA COMPETENCIAL'!S133),"",IF(CN133="","VER RESULTADOS",CO133/CN133))</f>
        <v/>
      </c>
      <c r="CR133" s="75"/>
    </row>
    <row r="134" spans="1:96" s="59" customFormat="1" ht="18.75" customHeight="1" x14ac:dyDescent="0.3">
      <c r="A134" s="273" t="str">
        <f>IF(ISBLANK('ÁREA MEJORA COMPETENCIAL'!A134),"",'ÁREA MEJORA COMPETENCIAL'!A134)</f>
        <v/>
      </c>
      <c r="B134" s="129" t="str">
        <f>IF(ISBLANK('ÁREA MEJORA COMPETENCIAL'!B134),"",'ÁREA MEJORA COMPETENCIAL'!B134)</f>
        <v/>
      </c>
      <c r="C134" s="101" t="str">
        <f>IF(ISBLANK('ÁREA MEJORA COMPETENCIAL'!C134),"",'ÁREA MEJORA COMPETENCIAL'!C134)</f>
        <v/>
      </c>
      <c r="D134" s="14" t="str">
        <f>IF(ISBLANK('ÁREA MEJORA COMPETENCIAL'!D134),"",'ÁREA MEJORA COMPETENCIAL'!D134)</f>
        <v/>
      </c>
      <c r="E134" s="14" t="str">
        <f>IF(ISBLANK('ÁREA MEJORA COMPETENCIAL'!E134),"",'ÁREA MEJORA COMPETENCIAL'!E134)</f>
        <v/>
      </c>
      <c r="F134" s="14" t="str">
        <f>IF(ISBLANK('ÁREA MEJORA COMPETENCIAL'!F134),"",'ÁREA MEJORA COMPETENCIAL'!F134)</f>
        <v/>
      </c>
      <c r="G134" s="41"/>
      <c r="H134" s="170"/>
      <c r="I134" s="170"/>
      <c r="J134" s="170"/>
      <c r="K134" s="170"/>
      <c r="L134" s="170"/>
      <c r="M134" s="170"/>
      <c r="N134" s="36"/>
      <c r="O134" s="36"/>
      <c r="P134" s="36"/>
      <c r="Q134" s="197">
        <f t="shared" si="28"/>
        <v>0</v>
      </c>
      <c r="R134" s="36"/>
      <c r="S134" s="36"/>
      <c r="T134" s="31">
        <f t="shared" si="29"/>
        <v>0</v>
      </c>
      <c r="U134" s="36"/>
      <c r="V134" s="36"/>
      <c r="W134" s="31">
        <f t="shared" si="30"/>
        <v>0</v>
      </c>
      <c r="X134" s="36"/>
      <c r="Y134" s="36"/>
      <c r="Z134" s="31">
        <f t="shared" si="31"/>
        <v>0</v>
      </c>
      <c r="AA134" s="36"/>
      <c r="AB134" s="36"/>
      <c r="AC134" s="31">
        <f t="shared" si="32"/>
        <v>0</v>
      </c>
      <c r="AD134" s="36"/>
      <c r="AE134" s="197">
        <f t="shared" si="33"/>
        <v>0</v>
      </c>
      <c r="AF134" s="36"/>
      <c r="AG134" s="36"/>
      <c r="AH134" s="31">
        <f t="shared" si="34"/>
        <v>0</v>
      </c>
      <c r="AI134" s="36"/>
      <c r="AJ134" s="36"/>
      <c r="AK134" s="31">
        <f t="shared" si="35"/>
        <v>0</v>
      </c>
      <c r="AL134" s="36"/>
      <c r="AM134" s="36"/>
      <c r="AN134" s="31">
        <f t="shared" si="36"/>
        <v>0</v>
      </c>
      <c r="AO134" s="36"/>
      <c r="AP134" s="36"/>
      <c r="AQ134" s="31">
        <f t="shared" si="37"/>
        <v>0</v>
      </c>
      <c r="AR134" s="36"/>
      <c r="AS134" s="197">
        <f t="shared" si="38"/>
        <v>0</v>
      </c>
      <c r="AT134" s="225"/>
      <c r="AU134" s="225"/>
      <c r="AV134" s="31">
        <f t="shared" si="39"/>
        <v>0</v>
      </c>
      <c r="AW134" s="36"/>
      <c r="AX134" s="36"/>
      <c r="AY134" s="31">
        <f t="shared" si="40"/>
        <v>0</v>
      </c>
      <c r="AZ134" s="36"/>
      <c r="BA134" s="36"/>
      <c r="BB134" s="31">
        <f t="shared" si="41"/>
        <v>0</v>
      </c>
      <c r="BC134" s="36"/>
      <c r="BD134" s="36"/>
      <c r="BE134" s="31">
        <f t="shared" si="42"/>
        <v>0</v>
      </c>
      <c r="BF134" s="31" t="str">
        <f t="shared" si="43"/>
        <v/>
      </c>
      <c r="BG134" s="36"/>
      <c r="BH134" s="197">
        <f t="shared" si="44"/>
        <v>0</v>
      </c>
      <c r="BI134" s="113"/>
      <c r="BJ134" s="113"/>
      <c r="BK134" s="31">
        <f t="shared" si="45"/>
        <v>0</v>
      </c>
      <c r="BL134" s="113"/>
      <c r="BM134" s="113"/>
      <c r="BN134" s="31">
        <f t="shared" si="46"/>
        <v>0</v>
      </c>
      <c r="BO134" s="113"/>
      <c r="BP134" s="197">
        <f t="shared" si="47"/>
        <v>0</v>
      </c>
      <c r="BQ134" s="225"/>
      <c r="BR134" s="36"/>
      <c r="BS134" s="31">
        <f t="shared" si="48"/>
        <v>0</v>
      </c>
      <c r="BT134" s="36"/>
      <c r="BU134" s="36"/>
      <c r="BV134" s="31">
        <f t="shared" si="49"/>
        <v>0</v>
      </c>
      <c r="BW134" s="36"/>
      <c r="BX134" s="36"/>
      <c r="BY134" s="31">
        <f t="shared" si="50"/>
        <v>0</v>
      </c>
      <c r="BZ134" s="36"/>
      <c r="CA134" s="36"/>
      <c r="CB134" s="31">
        <f t="shared" si="51"/>
        <v>0</v>
      </c>
      <c r="CC134" s="36"/>
      <c r="CD134" s="36"/>
      <c r="CE134" s="31">
        <f t="shared" si="52"/>
        <v>0</v>
      </c>
      <c r="CF134" s="36"/>
      <c r="CG134" s="36"/>
      <c r="CH134" s="31">
        <f t="shared" si="53"/>
        <v>0</v>
      </c>
      <c r="CI134" s="36"/>
      <c r="CJ134" s="213">
        <f t="shared" si="54"/>
        <v>0</v>
      </c>
      <c r="CK134" s="117"/>
      <c r="CL134" s="9" t="str">
        <f>IF(ISBLANK('ÁREA MEJORA COMPETENCIAL'!S134),"",(IF(ISERROR('ÁREA MEJORA COMPETENCIAL'!S134),"",('ÁREA MEJORA COMPETENCIAL'!Y134)*3.3333333)))</f>
        <v/>
      </c>
      <c r="CM134" s="4" t="str">
        <f>IF(ISBLANK('ÁREA MEJORA COMPETENCIAL'!S134),"",(MROUND(CL134,4)))</f>
        <v/>
      </c>
      <c r="CN134" s="6" t="str">
        <f>IF('ÁREA MEJORA COMPETENCIAL'!Y134&lt;=2,"",CM134)</f>
        <v/>
      </c>
      <c r="CO134" s="214">
        <f t="shared" si="55"/>
        <v>0</v>
      </c>
      <c r="CP134" s="42" t="str">
        <f>IF(ISBLANK('ÁREA MEJORA COMPETENCIAL'!S134),"",IF(CN134="","",CO134-CN134))</f>
        <v/>
      </c>
      <c r="CQ134" s="122" t="str">
        <f>IF(ISBLANK('ÁREA MEJORA COMPETENCIAL'!S134),"",IF(CN134="","VER RESULTADOS",CO134/CN134))</f>
        <v/>
      </c>
      <c r="CR134" s="75"/>
    </row>
    <row r="135" spans="1:96" s="59" customFormat="1" ht="18.75" customHeight="1" x14ac:dyDescent="0.3">
      <c r="A135" s="273" t="str">
        <f>IF(ISBLANK('ÁREA MEJORA COMPETENCIAL'!A135),"",'ÁREA MEJORA COMPETENCIAL'!A135)</f>
        <v/>
      </c>
      <c r="B135" s="129" t="str">
        <f>IF(ISBLANK('ÁREA MEJORA COMPETENCIAL'!B135),"",'ÁREA MEJORA COMPETENCIAL'!B135)</f>
        <v/>
      </c>
      <c r="C135" s="101" t="str">
        <f>IF(ISBLANK('ÁREA MEJORA COMPETENCIAL'!C135),"",'ÁREA MEJORA COMPETENCIAL'!C135)</f>
        <v/>
      </c>
      <c r="D135" s="14" t="str">
        <f>IF(ISBLANK('ÁREA MEJORA COMPETENCIAL'!D135),"",'ÁREA MEJORA COMPETENCIAL'!D135)</f>
        <v/>
      </c>
      <c r="E135" s="14" t="str">
        <f>IF(ISBLANK('ÁREA MEJORA COMPETENCIAL'!E135),"",'ÁREA MEJORA COMPETENCIAL'!E135)</f>
        <v/>
      </c>
      <c r="F135" s="14" t="str">
        <f>IF(ISBLANK('ÁREA MEJORA COMPETENCIAL'!F135),"",'ÁREA MEJORA COMPETENCIAL'!F135)</f>
        <v/>
      </c>
      <c r="G135" s="41"/>
      <c r="H135" s="170"/>
      <c r="I135" s="170"/>
      <c r="J135" s="170"/>
      <c r="K135" s="170"/>
      <c r="L135" s="170"/>
      <c r="M135" s="170"/>
      <c r="N135" s="36"/>
      <c r="O135" s="36"/>
      <c r="P135" s="36"/>
      <c r="Q135" s="197">
        <f t="shared" si="28"/>
        <v>0</v>
      </c>
      <c r="R135" s="36"/>
      <c r="S135" s="36"/>
      <c r="T135" s="31">
        <f t="shared" si="29"/>
        <v>0</v>
      </c>
      <c r="U135" s="36"/>
      <c r="V135" s="36"/>
      <c r="W135" s="31">
        <f t="shared" si="30"/>
        <v>0</v>
      </c>
      <c r="X135" s="36"/>
      <c r="Y135" s="36"/>
      <c r="Z135" s="31">
        <f t="shared" si="31"/>
        <v>0</v>
      </c>
      <c r="AA135" s="36"/>
      <c r="AB135" s="36"/>
      <c r="AC135" s="31">
        <f t="shared" si="32"/>
        <v>0</v>
      </c>
      <c r="AD135" s="36"/>
      <c r="AE135" s="197">
        <f t="shared" si="33"/>
        <v>0</v>
      </c>
      <c r="AF135" s="36"/>
      <c r="AG135" s="36"/>
      <c r="AH135" s="31">
        <f t="shared" si="34"/>
        <v>0</v>
      </c>
      <c r="AI135" s="36"/>
      <c r="AJ135" s="36"/>
      <c r="AK135" s="31">
        <f t="shared" si="35"/>
        <v>0</v>
      </c>
      <c r="AL135" s="36"/>
      <c r="AM135" s="36"/>
      <c r="AN135" s="31">
        <f t="shared" si="36"/>
        <v>0</v>
      </c>
      <c r="AO135" s="36"/>
      <c r="AP135" s="36"/>
      <c r="AQ135" s="31">
        <f t="shared" si="37"/>
        <v>0</v>
      </c>
      <c r="AR135" s="36"/>
      <c r="AS135" s="197">
        <f t="shared" si="38"/>
        <v>0</v>
      </c>
      <c r="AT135" s="225"/>
      <c r="AU135" s="225"/>
      <c r="AV135" s="31">
        <f t="shared" si="39"/>
        <v>0</v>
      </c>
      <c r="AW135" s="36"/>
      <c r="AX135" s="36"/>
      <c r="AY135" s="31">
        <f t="shared" si="40"/>
        <v>0</v>
      </c>
      <c r="AZ135" s="36"/>
      <c r="BA135" s="36"/>
      <c r="BB135" s="31">
        <f t="shared" si="41"/>
        <v>0</v>
      </c>
      <c r="BC135" s="36"/>
      <c r="BD135" s="36"/>
      <c r="BE135" s="31">
        <f t="shared" si="42"/>
        <v>0</v>
      </c>
      <c r="BF135" s="31" t="str">
        <f t="shared" si="43"/>
        <v/>
      </c>
      <c r="BG135" s="36"/>
      <c r="BH135" s="197">
        <f t="shared" si="44"/>
        <v>0</v>
      </c>
      <c r="BI135" s="113"/>
      <c r="BJ135" s="113"/>
      <c r="BK135" s="31">
        <f t="shared" si="45"/>
        <v>0</v>
      </c>
      <c r="BL135" s="113"/>
      <c r="BM135" s="113"/>
      <c r="BN135" s="31">
        <f t="shared" si="46"/>
        <v>0</v>
      </c>
      <c r="BO135" s="113"/>
      <c r="BP135" s="197">
        <f t="shared" si="47"/>
        <v>0</v>
      </c>
      <c r="BQ135" s="225"/>
      <c r="BR135" s="36"/>
      <c r="BS135" s="31">
        <f t="shared" si="48"/>
        <v>0</v>
      </c>
      <c r="BT135" s="36"/>
      <c r="BU135" s="36"/>
      <c r="BV135" s="31">
        <f t="shared" si="49"/>
        <v>0</v>
      </c>
      <c r="BW135" s="36"/>
      <c r="BX135" s="36"/>
      <c r="BY135" s="31">
        <f t="shared" si="50"/>
        <v>0</v>
      </c>
      <c r="BZ135" s="36"/>
      <c r="CA135" s="36"/>
      <c r="CB135" s="31">
        <f t="shared" si="51"/>
        <v>0</v>
      </c>
      <c r="CC135" s="36"/>
      <c r="CD135" s="36"/>
      <c r="CE135" s="31">
        <f t="shared" si="52"/>
        <v>0</v>
      </c>
      <c r="CF135" s="36"/>
      <c r="CG135" s="36"/>
      <c r="CH135" s="31">
        <f t="shared" si="53"/>
        <v>0</v>
      </c>
      <c r="CI135" s="36"/>
      <c r="CJ135" s="213">
        <f t="shared" si="54"/>
        <v>0</v>
      </c>
      <c r="CK135" s="117"/>
      <c r="CL135" s="9" t="str">
        <f>IF(ISBLANK('ÁREA MEJORA COMPETENCIAL'!S135),"",(IF(ISERROR('ÁREA MEJORA COMPETENCIAL'!S135),"",('ÁREA MEJORA COMPETENCIAL'!Y135)*3.3333333)))</f>
        <v/>
      </c>
      <c r="CM135" s="4" t="str">
        <f>IF(ISBLANK('ÁREA MEJORA COMPETENCIAL'!S135),"",(MROUND(CL135,4)))</f>
        <v/>
      </c>
      <c r="CN135" s="6" t="str">
        <f>IF('ÁREA MEJORA COMPETENCIAL'!Y135&lt;=2,"",CM135)</f>
        <v/>
      </c>
      <c r="CO135" s="214">
        <f t="shared" si="55"/>
        <v>0</v>
      </c>
      <c r="CP135" s="42" t="str">
        <f>IF(ISBLANK('ÁREA MEJORA COMPETENCIAL'!S135),"",IF(CN135="","",CO135-CN135))</f>
        <v/>
      </c>
      <c r="CQ135" s="122" t="str">
        <f>IF(ISBLANK('ÁREA MEJORA COMPETENCIAL'!S135),"",IF(CN135="","VER RESULTADOS",CO135/CN135))</f>
        <v/>
      </c>
      <c r="CR135" s="75"/>
    </row>
    <row r="136" spans="1:96" s="59" customFormat="1" ht="18.75" customHeight="1" x14ac:dyDescent="0.3">
      <c r="A136" s="273" t="str">
        <f>IF(ISBLANK('ÁREA MEJORA COMPETENCIAL'!A136),"",'ÁREA MEJORA COMPETENCIAL'!A136)</f>
        <v/>
      </c>
      <c r="B136" s="129" t="str">
        <f>IF(ISBLANK('ÁREA MEJORA COMPETENCIAL'!B136),"",'ÁREA MEJORA COMPETENCIAL'!B136)</f>
        <v/>
      </c>
      <c r="C136" s="101" t="str">
        <f>IF(ISBLANK('ÁREA MEJORA COMPETENCIAL'!C136),"",'ÁREA MEJORA COMPETENCIAL'!C136)</f>
        <v/>
      </c>
      <c r="D136" s="14" t="str">
        <f>IF(ISBLANK('ÁREA MEJORA COMPETENCIAL'!D136),"",'ÁREA MEJORA COMPETENCIAL'!D136)</f>
        <v/>
      </c>
      <c r="E136" s="14" t="str">
        <f>IF(ISBLANK('ÁREA MEJORA COMPETENCIAL'!E136),"",'ÁREA MEJORA COMPETENCIAL'!E136)</f>
        <v/>
      </c>
      <c r="F136" s="14" t="str">
        <f>IF(ISBLANK('ÁREA MEJORA COMPETENCIAL'!F136),"",'ÁREA MEJORA COMPETENCIAL'!F136)</f>
        <v/>
      </c>
      <c r="G136" s="41"/>
      <c r="H136" s="170"/>
      <c r="I136" s="170"/>
      <c r="J136" s="170"/>
      <c r="K136" s="170"/>
      <c r="L136" s="170"/>
      <c r="M136" s="170"/>
      <c r="N136" s="36"/>
      <c r="O136" s="36"/>
      <c r="P136" s="36"/>
      <c r="Q136" s="197">
        <f t="shared" si="28"/>
        <v>0</v>
      </c>
      <c r="R136" s="36"/>
      <c r="S136" s="36"/>
      <c r="T136" s="31">
        <f t="shared" si="29"/>
        <v>0</v>
      </c>
      <c r="U136" s="36"/>
      <c r="V136" s="36"/>
      <c r="W136" s="31">
        <f t="shared" si="30"/>
        <v>0</v>
      </c>
      <c r="X136" s="36"/>
      <c r="Y136" s="36"/>
      <c r="Z136" s="31">
        <f t="shared" si="31"/>
        <v>0</v>
      </c>
      <c r="AA136" s="36"/>
      <c r="AB136" s="36"/>
      <c r="AC136" s="31">
        <f t="shared" si="32"/>
        <v>0</v>
      </c>
      <c r="AD136" s="36"/>
      <c r="AE136" s="197">
        <f t="shared" si="33"/>
        <v>0</v>
      </c>
      <c r="AF136" s="36"/>
      <c r="AG136" s="36"/>
      <c r="AH136" s="31">
        <f t="shared" si="34"/>
        <v>0</v>
      </c>
      <c r="AI136" s="36"/>
      <c r="AJ136" s="36"/>
      <c r="AK136" s="31">
        <f t="shared" si="35"/>
        <v>0</v>
      </c>
      <c r="AL136" s="36"/>
      <c r="AM136" s="36"/>
      <c r="AN136" s="31">
        <f t="shared" si="36"/>
        <v>0</v>
      </c>
      <c r="AO136" s="36"/>
      <c r="AP136" s="36"/>
      <c r="AQ136" s="31">
        <f t="shared" si="37"/>
        <v>0</v>
      </c>
      <c r="AR136" s="36"/>
      <c r="AS136" s="197">
        <f t="shared" si="38"/>
        <v>0</v>
      </c>
      <c r="AT136" s="225"/>
      <c r="AU136" s="225"/>
      <c r="AV136" s="31">
        <f t="shared" si="39"/>
        <v>0</v>
      </c>
      <c r="AW136" s="36"/>
      <c r="AX136" s="36"/>
      <c r="AY136" s="31">
        <f t="shared" si="40"/>
        <v>0</v>
      </c>
      <c r="AZ136" s="36"/>
      <c r="BA136" s="36"/>
      <c r="BB136" s="31">
        <f t="shared" si="41"/>
        <v>0</v>
      </c>
      <c r="BC136" s="36"/>
      <c r="BD136" s="36"/>
      <c r="BE136" s="31">
        <f t="shared" si="42"/>
        <v>0</v>
      </c>
      <c r="BF136" s="31" t="str">
        <f t="shared" si="43"/>
        <v/>
      </c>
      <c r="BG136" s="36"/>
      <c r="BH136" s="197">
        <f t="shared" si="44"/>
        <v>0</v>
      </c>
      <c r="BI136" s="113"/>
      <c r="BJ136" s="113"/>
      <c r="BK136" s="31">
        <f t="shared" si="45"/>
        <v>0</v>
      </c>
      <c r="BL136" s="113"/>
      <c r="BM136" s="113"/>
      <c r="BN136" s="31">
        <f t="shared" si="46"/>
        <v>0</v>
      </c>
      <c r="BO136" s="113"/>
      <c r="BP136" s="197">
        <f t="shared" si="47"/>
        <v>0</v>
      </c>
      <c r="BQ136" s="225"/>
      <c r="BR136" s="36"/>
      <c r="BS136" s="31">
        <f t="shared" si="48"/>
        <v>0</v>
      </c>
      <c r="BT136" s="36"/>
      <c r="BU136" s="36"/>
      <c r="BV136" s="31">
        <f t="shared" si="49"/>
        <v>0</v>
      </c>
      <c r="BW136" s="36"/>
      <c r="BX136" s="36"/>
      <c r="BY136" s="31">
        <f t="shared" si="50"/>
        <v>0</v>
      </c>
      <c r="BZ136" s="36"/>
      <c r="CA136" s="36"/>
      <c r="CB136" s="31">
        <f t="shared" si="51"/>
        <v>0</v>
      </c>
      <c r="CC136" s="36"/>
      <c r="CD136" s="36"/>
      <c r="CE136" s="31">
        <f t="shared" si="52"/>
        <v>0</v>
      </c>
      <c r="CF136" s="36"/>
      <c r="CG136" s="36"/>
      <c r="CH136" s="31">
        <f t="shared" si="53"/>
        <v>0</v>
      </c>
      <c r="CI136" s="36"/>
      <c r="CJ136" s="213">
        <f t="shared" si="54"/>
        <v>0</v>
      </c>
      <c r="CK136" s="117"/>
      <c r="CL136" s="9" t="str">
        <f>IF(ISBLANK('ÁREA MEJORA COMPETENCIAL'!S136),"",(IF(ISERROR('ÁREA MEJORA COMPETENCIAL'!S136),"",('ÁREA MEJORA COMPETENCIAL'!Y136)*3.3333333)))</f>
        <v/>
      </c>
      <c r="CM136" s="4" t="str">
        <f>IF(ISBLANK('ÁREA MEJORA COMPETENCIAL'!S136),"",(MROUND(CL136,4)))</f>
        <v/>
      </c>
      <c r="CN136" s="6" t="str">
        <f>IF('ÁREA MEJORA COMPETENCIAL'!Y136&lt;=2,"",CM136)</f>
        <v/>
      </c>
      <c r="CO136" s="214">
        <f t="shared" si="55"/>
        <v>0</v>
      </c>
      <c r="CP136" s="42" t="str">
        <f>IF(ISBLANK('ÁREA MEJORA COMPETENCIAL'!S136),"",IF(CN136="","",CO136-CN136))</f>
        <v/>
      </c>
      <c r="CQ136" s="122" t="str">
        <f>IF(ISBLANK('ÁREA MEJORA COMPETENCIAL'!S136),"",IF(CN136="","VER RESULTADOS",CO136/CN136))</f>
        <v/>
      </c>
      <c r="CR136" s="75"/>
    </row>
    <row r="137" spans="1:96" s="59" customFormat="1" ht="18.75" customHeight="1" x14ac:dyDescent="0.3">
      <c r="A137" s="273" t="str">
        <f>IF(ISBLANK('ÁREA MEJORA COMPETENCIAL'!A137),"",'ÁREA MEJORA COMPETENCIAL'!A137)</f>
        <v/>
      </c>
      <c r="B137" s="129" t="str">
        <f>IF(ISBLANK('ÁREA MEJORA COMPETENCIAL'!B137),"",'ÁREA MEJORA COMPETENCIAL'!B137)</f>
        <v/>
      </c>
      <c r="C137" s="101" t="str">
        <f>IF(ISBLANK('ÁREA MEJORA COMPETENCIAL'!C137),"",'ÁREA MEJORA COMPETENCIAL'!C137)</f>
        <v/>
      </c>
      <c r="D137" s="14" t="str">
        <f>IF(ISBLANK('ÁREA MEJORA COMPETENCIAL'!D137),"",'ÁREA MEJORA COMPETENCIAL'!D137)</f>
        <v/>
      </c>
      <c r="E137" s="14" t="str">
        <f>IF(ISBLANK('ÁREA MEJORA COMPETENCIAL'!E137),"",'ÁREA MEJORA COMPETENCIAL'!E137)</f>
        <v/>
      </c>
      <c r="F137" s="14" t="str">
        <f>IF(ISBLANK('ÁREA MEJORA COMPETENCIAL'!F137),"",'ÁREA MEJORA COMPETENCIAL'!F137)</f>
        <v/>
      </c>
      <c r="G137" s="41"/>
      <c r="H137" s="170"/>
      <c r="I137" s="170"/>
      <c r="J137" s="170"/>
      <c r="K137" s="170"/>
      <c r="L137" s="170"/>
      <c r="M137" s="170"/>
      <c r="N137" s="36"/>
      <c r="O137" s="36"/>
      <c r="P137" s="36"/>
      <c r="Q137" s="197">
        <f t="shared" si="28"/>
        <v>0</v>
      </c>
      <c r="R137" s="36"/>
      <c r="S137" s="36"/>
      <c r="T137" s="31">
        <f t="shared" si="29"/>
        <v>0</v>
      </c>
      <c r="U137" s="36"/>
      <c r="V137" s="36"/>
      <c r="W137" s="31">
        <f t="shared" si="30"/>
        <v>0</v>
      </c>
      <c r="X137" s="36"/>
      <c r="Y137" s="36"/>
      <c r="Z137" s="31">
        <f t="shared" si="31"/>
        <v>0</v>
      </c>
      <c r="AA137" s="36"/>
      <c r="AB137" s="36"/>
      <c r="AC137" s="31">
        <f t="shared" si="32"/>
        <v>0</v>
      </c>
      <c r="AD137" s="36"/>
      <c r="AE137" s="197">
        <f t="shared" si="33"/>
        <v>0</v>
      </c>
      <c r="AF137" s="36"/>
      <c r="AG137" s="36"/>
      <c r="AH137" s="31">
        <f t="shared" si="34"/>
        <v>0</v>
      </c>
      <c r="AI137" s="36"/>
      <c r="AJ137" s="36"/>
      <c r="AK137" s="31">
        <f t="shared" si="35"/>
        <v>0</v>
      </c>
      <c r="AL137" s="36"/>
      <c r="AM137" s="36"/>
      <c r="AN137" s="31">
        <f t="shared" si="36"/>
        <v>0</v>
      </c>
      <c r="AO137" s="36"/>
      <c r="AP137" s="36"/>
      <c r="AQ137" s="31">
        <f t="shared" si="37"/>
        <v>0</v>
      </c>
      <c r="AR137" s="36"/>
      <c r="AS137" s="197">
        <f t="shared" si="38"/>
        <v>0</v>
      </c>
      <c r="AT137" s="225"/>
      <c r="AU137" s="225"/>
      <c r="AV137" s="31">
        <f t="shared" si="39"/>
        <v>0</v>
      </c>
      <c r="AW137" s="36"/>
      <c r="AX137" s="36"/>
      <c r="AY137" s="31">
        <f t="shared" si="40"/>
        <v>0</v>
      </c>
      <c r="AZ137" s="36"/>
      <c r="BA137" s="36"/>
      <c r="BB137" s="31">
        <f t="shared" si="41"/>
        <v>0</v>
      </c>
      <c r="BC137" s="36"/>
      <c r="BD137" s="36"/>
      <c r="BE137" s="31">
        <f t="shared" si="42"/>
        <v>0</v>
      </c>
      <c r="BF137" s="31" t="str">
        <f t="shared" si="43"/>
        <v/>
      </c>
      <c r="BG137" s="36"/>
      <c r="BH137" s="197">
        <f t="shared" si="44"/>
        <v>0</v>
      </c>
      <c r="BI137" s="113"/>
      <c r="BJ137" s="113"/>
      <c r="BK137" s="31">
        <f t="shared" si="45"/>
        <v>0</v>
      </c>
      <c r="BL137" s="113"/>
      <c r="BM137" s="113"/>
      <c r="BN137" s="31">
        <f t="shared" si="46"/>
        <v>0</v>
      </c>
      <c r="BO137" s="113"/>
      <c r="BP137" s="197">
        <f t="shared" si="47"/>
        <v>0</v>
      </c>
      <c r="BQ137" s="225"/>
      <c r="BR137" s="36"/>
      <c r="BS137" s="31">
        <f t="shared" si="48"/>
        <v>0</v>
      </c>
      <c r="BT137" s="36"/>
      <c r="BU137" s="36"/>
      <c r="BV137" s="31">
        <f t="shared" si="49"/>
        <v>0</v>
      </c>
      <c r="BW137" s="36"/>
      <c r="BX137" s="36"/>
      <c r="BY137" s="31">
        <f t="shared" si="50"/>
        <v>0</v>
      </c>
      <c r="BZ137" s="36"/>
      <c r="CA137" s="36"/>
      <c r="CB137" s="31">
        <f t="shared" si="51"/>
        <v>0</v>
      </c>
      <c r="CC137" s="36"/>
      <c r="CD137" s="36"/>
      <c r="CE137" s="31">
        <f t="shared" si="52"/>
        <v>0</v>
      </c>
      <c r="CF137" s="36"/>
      <c r="CG137" s="36"/>
      <c r="CH137" s="31">
        <f t="shared" si="53"/>
        <v>0</v>
      </c>
      <c r="CI137" s="36"/>
      <c r="CJ137" s="213">
        <f t="shared" si="54"/>
        <v>0</v>
      </c>
      <c r="CK137" s="117"/>
      <c r="CL137" s="9" t="str">
        <f>IF(ISBLANK('ÁREA MEJORA COMPETENCIAL'!S137),"",(IF(ISERROR('ÁREA MEJORA COMPETENCIAL'!S137),"",('ÁREA MEJORA COMPETENCIAL'!Y137)*3.3333333)))</f>
        <v/>
      </c>
      <c r="CM137" s="4" t="str">
        <f>IF(ISBLANK('ÁREA MEJORA COMPETENCIAL'!S137),"",(MROUND(CL137,4)))</f>
        <v/>
      </c>
      <c r="CN137" s="6" t="str">
        <f>IF('ÁREA MEJORA COMPETENCIAL'!Y137&lt;=2,"",CM137)</f>
        <v/>
      </c>
      <c r="CO137" s="214">
        <f t="shared" si="55"/>
        <v>0</v>
      </c>
      <c r="CP137" s="42" t="str">
        <f>IF(ISBLANK('ÁREA MEJORA COMPETENCIAL'!S137),"",IF(CN137="","",CO137-CN137))</f>
        <v/>
      </c>
      <c r="CQ137" s="122" t="str">
        <f>IF(ISBLANK('ÁREA MEJORA COMPETENCIAL'!S137),"",IF(CN137="","VER RESULTADOS",CO137/CN137))</f>
        <v/>
      </c>
      <c r="CR137" s="75"/>
    </row>
    <row r="138" spans="1:96" s="59" customFormat="1" ht="18.75" customHeight="1" x14ac:dyDescent="0.3">
      <c r="A138" s="273" t="str">
        <f>IF(ISBLANK('ÁREA MEJORA COMPETENCIAL'!A138),"",'ÁREA MEJORA COMPETENCIAL'!A138)</f>
        <v/>
      </c>
      <c r="B138" s="129" t="str">
        <f>IF(ISBLANK('ÁREA MEJORA COMPETENCIAL'!B138),"",'ÁREA MEJORA COMPETENCIAL'!B138)</f>
        <v/>
      </c>
      <c r="C138" s="101" t="str">
        <f>IF(ISBLANK('ÁREA MEJORA COMPETENCIAL'!C138),"",'ÁREA MEJORA COMPETENCIAL'!C138)</f>
        <v/>
      </c>
      <c r="D138" s="14" t="str">
        <f>IF(ISBLANK('ÁREA MEJORA COMPETENCIAL'!D138),"",'ÁREA MEJORA COMPETENCIAL'!D138)</f>
        <v/>
      </c>
      <c r="E138" s="14" t="str">
        <f>IF(ISBLANK('ÁREA MEJORA COMPETENCIAL'!E138),"",'ÁREA MEJORA COMPETENCIAL'!E138)</f>
        <v/>
      </c>
      <c r="F138" s="14" t="str">
        <f>IF(ISBLANK('ÁREA MEJORA COMPETENCIAL'!F138),"",'ÁREA MEJORA COMPETENCIAL'!F138)</f>
        <v/>
      </c>
      <c r="G138" s="41"/>
      <c r="H138" s="170"/>
      <c r="I138" s="170"/>
      <c r="J138" s="170"/>
      <c r="K138" s="170"/>
      <c r="L138" s="170"/>
      <c r="M138" s="170"/>
      <c r="N138" s="36"/>
      <c r="O138" s="36"/>
      <c r="P138" s="36"/>
      <c r="Q138" s="197">
        <f t="shared" ref="Q138:Q162" si="56">SUM(H138:P138)</f>
        <v>0</v>
      </c>
      <c r="R138" s="36"/>
      <c r="S138" s="36"/>
      <c r="T138" s="31">
        <f t="shared" si="29"/>
        <v>0</v>
      </c>
      <c r="U138" s="36"/>
      <c r="V138" s="36"/>
      <c r="W138" s="31">
        <f t="shared" si="30"/>
        <v>0</v>
      </c>
      <c r="X138" s="36"/>
      <c r="Y138" s="36"/>
      <c r="Z138" s="31">
        <f t="shared" si="31"/>
        <v>0</v>
      </c>
      <c r="AA138" s="36"/>
      <c r="AB138" s="36"/>
      <c r="AC138" s="31">
        <f t="shared" si="32"/>
        <v>0</v>
      </c>
      <c r="AD138" s="36"/>
      <c r="AE138" s="197">
        <f t="shared" si="33"/>
        <v>0</v>
      </c>
      <c r="AF138" s="36"/>
      <c r="AG138" s="36"/>
      <c r="AH138" s="31">
        <f t="shared" si="34"/>
        <v>0</v>
      </c>
      <c r="AI138" s="36"/>
      <c r="AJ138" s="36"/>
      <c r="AK138" s="31">
        <f t="shared" si="35"/>
        <v>0</v>
      </c>
      <c r="AL138" s="36"/>
      <c r="AM138" s="36"/>
      <c r="AN138" s="31">
        <f t="shared" si="36"/>
        <v>0</v>
      </c>
      <c r="AO138" s="36"/>
      <c r="AP138" s="36"/>
      <c r="AQ138" s="31">
        <f t="shared" si="37"/>
        <v>0</v>
      </c>
      <c r="AR138" s="36"/>
      <c r="AS138" s="197">
        <f t="shared" si="38"/>
        <v>0</v>
      </c>
      <c r="AT138" s="225"/>
      <c r="AU138" s="225"/>
      <c r="AV138" s="31">
        <f t="shared" si="39"/>
        <v>0</v>
      </c>
      <c r="AW138" s="36"/>
      <c r="AX138" s="36"/>
      <c r="AY138" s="31">
        <f t="shared" si="40"/>
        <v>0</v>
      </c>
      <c r="AZ138" s="36"/>
      <c r="BA138" s="36"/>
      <c r="BB138" s="31">
        <f t="shared" si="41"/>
        <v>0</v>
      </c>
      <c r="BC138" s="36"/>
      <c r="BD138" s="36"/>
      <c r="BE138" s="31">
        <f t="shared" si="42"/>
        <v>0</v>
      </c>
      <c r="BF138" s="31" t="str">
        <f t="shared" si="43"/>
        <v/>
      </c>
      <c r="BG138" s="36"/>
      <c r="BH138" s="197">
        <f t="shared" si="44"/>
        <v>0</v>
      </c>
      <c r="BI138" s="113"/>
      <c r="BJ138" s="113"/>
      <c r="BK138" s="31">
        <f t="shared" si="45"/>
        <v>0</v>
      </c>
      <c r="BL138" s="113"/>
      <c r="BM138" s="113"/>
      <c r="BN138" s="31">
        <f t="shared" si="46"/>
        <v>0</v>
      </c>
      <c r="BO138" s="113"/>
      <c r="BP138" s="197">
        <f t="shared" si="47"/>
        <v>0</v>
      </c>
      <c r="BQ138" s="225"/>
      <c r="BR138" s="36"/>
      <c r="BS138" s="31">
        <f t="shared" si="48"/>
        <v>0</v>
      </c>
      <c r="BT138" s="36"/>
      <c r="BU138" s="36"/>
      <c r="BV138" s="31">
        <f t="shared" si="49"/>
        <v>0</v>
      </c>
      <c r="BW138" s="36"/>
      <c r="BX138" s="36"/>
      <c r="BY138" s="31">
        <f t="shared" si="50"/>
        <v>0</v>
      </c>
      <c r="BZ138" s="36"/>
      <c r="CA138" s="36"/>
      <c r="CB138" s="31">
        <f t="shared" si="51"/>
        <v>0</v>
      </c>
      <c r="CC138" s="36"/>
      <c r="CD138" s="36"/>
      <c r="CE138" s="31">
        <f t="shared" si="52"/>
        <v>0</v>
      </c>
      <c r="CF138" s="36"/>
      <c r="CG138" s="36"/>
      <c r="CH138" s="31">
        <f t="shared" si="53"/>
        <v>0</v>
      </c>
      <c r="CI138" s="36"/>
      <c r="CJ138" s="213">
        <f t="shared" si="54"/>
        <v>0</v>
      </c>
      <c r="CK138" s="117"/>
      <c r="CL138" s="9" t="str">
        <f>IF(ISBLANK('ÁREA MEJORA COMPETENCIAL'!S138),"",(IF(ISERROR('ÁREA MEJORA COMPETENCIAL'!S138),"",('ÁREA MEJORA COMPETENCIAL'!Y138)*3.3333333)))</f>
        <v/>
      </c>
      <c r="CM138" s="4" t="str">
        <f>IF(ISBLANK('ÁREA MEJORA COMPETENCIAL'!S138),"",(MROUND(CL138,4)))</f>
        <v/>
      </c>
      <c r="CN138" s="6" t="str">
        <f>IF('ÁREA MEJORA COMPETENCIAL'!Y138&lt;=2,"",CM138)</f>
        <v/>
      </c>
      <c r="CO138" s="214">
        <f t="shared" si="55"/>
        <v>0</v>
      </c>
      <c r="CP138" s="42" t="str">
        <f>IF(ISBLANK('ÁREA MEJORA COMPETENCIAL'!S138),"",IF(CN138="","",CO138-CN138))</f>
        <v/>
      </c>
      <c r="CQ138" s="122" t="str">
        <f>IF(ISBLANK('ÁREA MEJORA COMPETENCIAL'!S138),"",IF(CN138="","VER RESULTADOS",CO138/CN138))</f>
        <v/>
      </c>
      <c r="CR138" s="75"/>
    </row>
    <row r="139" spans="1:96" s="59" customFormat="1" ht="18.75" customHeight="1" x14ac:dyDescent="0.3">
      <c r="A139" s="273" t="str">
        <f>IF(ISBLANK('ÁREA MEJORA COMPETENCIAL'!A139),"",'ÁREA MEJORA COMPETENCIAL'!A139)</f>
        <v/>
      </c>
      <c r="B139" s="129" t="str">
        <f>IF(ISBLANK('ÁREA MEJORA COMPETENCIAL'!B139),"",'ÁREA MEJORA COMPETENCIAL'!B139)</f>
        <v/>
      </c>
      <c r="C139" s="101" t="str">
        <f>IF(ISBLANK('ÁREA MEJORA COMPETENCIAL'!C139),"",'ÁREA MEJORA COMPETENCIAL'!C139)</f>
        <v/>
      </c>
      <c r="D139" s="14" t="str">
        <f>IF(ISBLANK('ÁREA MEJORA COMPETENCIAL'!D139),"",'ÁREA MEJORA COMPETENCIAL'!D139)</f>
        <v/>
      </c>
      <c r="E139" s="14" t="str">
        <f>IF(ISBLANK('ÁREA MEJORA COMPETENCIAL'!E139),"",'ÁREA MEJORA COMPETENCIAL'!E139)</f>
        <v/>
      </c>
      <c r="F139" s="14" t="str">
        <f>IF(ISBLANK('ÁREA MEJORA COMPETENCIAL'!F139),"",'ÁREA MEJORA COMPETENCIAL'!F139)</f>
        <v/>
      </c>
      <c r="G139" s="41"/>
      <c r="H139" s="170"/>
      <c r="I139" s="170"/>
      <c r="J139" s="170"/>
      <c r="K139" s="170"/>
      <c r="L139" s="170"/>
      <c r="M139" s="170"/>
      <c r="N139" s="36"/>
      <c r="O139" s="36"/>
      <c r="P139" s="36"/>
      <c r="Q139" s="197">
        <f t="shared" si="56"/>
        <v>0</v>
      </c>
      <c r="R139" s="36"/>
      <c r="S139" s="36"/>
      <c r="T139" s="31">
        <f t="shared" ref="T139:T161" si="57">R139+S139</f>
        <v>0</v>
      </c>
      <c r="U139" s="36"/>
      <c r="V139" s="36"/>
      <c r="W139" s="31">
        <f t="shared" ref="W139:W161" si="58">U139+V139</f>
        <v>0</v>
      </c>
      <c r="X139" s="36"/>
      <c r="Y139" s="36"/>
      <c r="Z139" s="31">
        <f t="shared" ref="Z139:Z161" si="59">X139+Y139</f>
        <v>0</v>
      </c>
      <c r="AA139" s="36"/>
      <c r="AB139" s="36"/>
      <c r="AC139" s="31">
        <f t="shared" ref="AC139:AC161" si="60">AA139+AB139</f>
        <v>0</v>
      </c>
      <c r="AD139" s="36"/>
      <c r="AE139" s="197">
        <f t="shared" ref="AE139:AE162" si="61">SUM(T139,W139,Z139,AC139,AD139)</f>
        <v>0</v>
      </c>
      <c r="AF139" s="36"/>
      <c r="AG139" s="36"/>
      <c r="AH139" s="31">
        <f t="shared" ref="AH139:AH162" si="62">AF139+AG139</f>
        <v>0</v>
      </c>
      <c r="AI139" s="36"/>
      <c r="AJ139" s="36"/>
      <c r="AK139" s="31">
        <f t="shared" ref="AK139:AK162" si="63">AI139+AJ139</f>
        <v>0</v>
      </c>
      <c r="AL139" s="36"/>
      <c r="AM139" s="36"/>
      <c r="AN139" s="31">
        <f t="shared" ref="AN139:AN162" si="64">AL139+AM139</f>
        <v>0</v>
      </c>
      <c r="AO139" s="36"/>
      <c r="AP139" s="36"/>
      <c r="AQ139" s="31">
        <f t="shared" ref="AQ139:AQ162" si="65">AO139+AP139</f>
        <v>0</v>
      </c>
      <c r="AR139" s="36"/>
      <c r="AS139" s="197">
        <f t="shared" ref="AS139:AS162" si="66">SUM(AH139,AK139,AN139,AQ139,AR139)</f>
        <v>0</v>
      </c>
      <c r="AT139" s="225"/>
      <c r="AU139" s="225"/>
      <c r="AV139" s="31">
        <f t="shared" ref="AV139:AV162" si="67">AT139+AU139</f>
        <v>0</v>
      </c>
      <c r="AW139" s="36"/>
      <c r="AX139" s="36"/>
      <c r="AY139" s="31">
        <f t="shared" ref="AY139:AY162" si="68">AW139+AX139</f>
        <v>0</v>
      </c>
      <c r="AZ139" s="36"/>
      <c r="BA139" s="36"/>
      <c r="BB139" s="31">
        <f t="shared" ref="BB139:BB162" si="69">AZ139+BA139</f>
        <v>0</v>
      </c>
      <c r="BC139" s="36"/>
      <c r="BD139" s="36"/>
      <c r="BE139" s="31">
        <f t="shared" ref="BE139:BE162" si="70">BC139+BD139</f>
        <v>0</v>
      </c>
      <c r="BF139" s="31" t="str">
        <f t="shared" ref="BF139:BF162" si="71">IF(OR(AV139&gt;0, AY139&gt;0, BB139&gt;0, BE139&gt;0), "SI", "")</f>
        <v/>
      </c>
      <c r="BG139" s="36"/>
      <c r="BH139" s="197">
        <f t="shared" ref="BH139:BH162" si="72">SUM(AV139,AY139,BB139,BE139,BG139)</f>
        <v>0</v>
      </c>
      <c r="BI139" s="113"/>
      <c r="BJ139" s="113"/>
      <c r="BK139" s="31">
        <f t="shared" ref="BK139:BK162" si="73">BI139+BJ139</f>
        <v>0</v>
      </c>
      <c r="BL139" s="113"/>
      <c r="BM139" s="113"/>
      <c r="BN139" s="31">
        <f t="shared" ref="BN139:BN162" si="74">BL139+BM139</f>
        <v>0</v>
      </c>
      <c r="BO139" s="113"/>
      <c r="BP139" s="197">
        <f t="shared" ref="BP139:BP162" si="75">SUM(BK139,BN139,BO139)</f>
        <v>0</v>
      </c>
      <c r="BQ139" s="225"/>
      <c r="BR139" s="36"/>
      <c r="BS139" s="31">
        <f t="shared" ref="BS139:BS162" si="76">BQ139+BR139</f>
        <v>0</v>
      </c>
      <c r="BT139" s="36"/>
      <c r="BU139" s="36"/>
      <c r="BV139" s="31">
        <f t="shared" ref="BV139:BV162" si="77">BT139+BU139</f>
        <v>0</v>
      </c>
      <c r="BW139" s="36"/>
      <c r="BX139" s="36"/>
      <c r="BY139" s="31">
        <f t="shared" ref="BY139:BY162" si="78">BW139+BX139</f>
        <v>0</v>
      </c>
      <c r="BZ139" s="36"/>
      <c r="CA139" s="36"/>
      <c r="CB139" s="31">
        <f t="shared" ref="CB139:CB162" si="79">BZ139+CA139</f>
        <v>0</v>
      </c>
      <c r="CC139" s="36"/>
      <c r="CD139" s="36"/>
      <c r="CE139" s="31">
        <f t="shared" ref="CE139:CE162" si="80">CC139+CD139</f>
        <v>0</v>
      </c>
      <c r="CF139" s="36"/>
      <c r="CG139" s="36"/>
      <c r="CH139" s="31">
        <f t="shared" ref="CH139:CH162" si="81">CF139+CG139</f>
        <v>0</v>
      </c>
      <c r="CI139" s="36"/>
      <c r="CJ139" s="213">
        <f t="shared" ref="CJ139:CJ162" si="82">SUM(BS139,CH139,BV139,BY139,CB139,CE139,CI139)</f>
        <v>0</v>
      </c>
      <c r="CK139" s="117"/>
      <c r="CL139" s="9" t="str">
        <f>IF(ISBLANK('ÁREA MEJORA COMPETENCIAL'!S139),"",(IF(ISERROR('ÁREA MEJORA COMPETENCIAL'!S139),"",('ÁREA MEJORA COMPETENCIAL'!Y139)*3.3333333)))</f>
        <v/>
      </c>
      <c r="CM139" s="4" t="str">
        <f>IF(ISBLANK('ÁREA MEJORA COMPETENCIAL'!S139),"",(MROUND(CL139,4)))</f>
        <v/>
      </c>
      <c r="CN139" s="6" t="str">
        <f>IF('ÁREA MEJORA COMPETENCIAL'!Y139&lt;=2,"",CM139)</f>
        <v/>
      </c>
      <c r="CO139" s="214">
        <f t="shared" ref="CO139:CO162" si="83">SUM(Q139,AE139,AS139,BH139,BP139,CJ139)</f>
        <v>0</v>
      </c>
      <c r="CP139" s="42" t="str">
        <f>IF(ISBLANK('ÁREA MEJORA COMPETENCIAL'!S139),"",IF(CN139="","",CO139-CN139))</f>
        <v/>
      </c>
      <c r="CQ139" s="122" t="str">
        <f>IF(ISBLANK('ÁREA MEJORA COMPETENCIAL'!S139),"",IF(CN139="","VER RESULTADOS",CO139/CN139))</f>
        <v/>
      </c>
      <c r="CR139" s="75"/>
    </row>
    <row r="140" spans="1:96" s="59" customFormat="1" ht="18.75" customHeight="1" x14ac:dyDescent="0.3">
      <c r="A140" s="273" t="str">
        <f>IF(ISBLANK('ÁREA MEJORA COMPETENCIAL'!A140),"",'ÁREA MEJORA COMPETENCIAL'!A140)</f>
        <v/>
      </c>
      <c r="B140" s="129" t="str">
        <f>IF(ISBLANK('ÁREA MEJORA COMPETENCIAL'!B140),"",'ÁREA MEJORA COMPETENCIAL'!B140)</f>
        <v/>
      </c>
      <c r="C140" s="101" t="str">
        <f>IF(ISBLANK('ÁREA MEJORA COMPETENCIAL'!C140),"",'ÁREA MEJORA COMPETENCIAL'!C140)</f>
        <v/>
      </c>
      <c r="D140" s="14" t="str">
        <f>IF(ISBLANK('ÁREA MEJORA COMPETENCIAL'!D140),"",'ÁREA MEJORA COMPETENCIAL'!D140)</f>
        <v/>
      </c>
      <c r="E140" s="14" t="str">
        <f>IF(ISBLANK('ÁREA MEJORA COMPETENCIAL'!E140),"",'ÁREA MEJORA COMPETENCIAL'!E140)</f>
        <v/>
      </c>
      <c r="F140" s="14" t="str">
        <f>IF(ISBLANK('ÁREA MEJORA COMPETENCIAL'!F140),"",'ÁREA MEJORA COMPETENCIAL'!F140)</f>
        <v/>
      </c>
      <c r="G140" s="41"/>
      <c r="H140" s="170"/>
      <c r="I140" s="170"/>
      <c r="J140" s="170"/>
      <c r="K140" s="170"/>
      <c r="L140" s="170"/>
      <c r="M140" s="170"/>
      <c r="N140" s="36"/>
      <c r="O140" s="36"/>
      <c r="P140" s="36"/>
      <c r="Q140" s="197">
        <f t="shared" si="56"/>
        <v>0</v>
      </c>
      <c r="R140" s="36"/>
      <c r="S140" s="36"/>
      <c r="T140" s="31">
        <f t="shared" si="57"/>
        <v>0</v>
      </c>
      <c r="U140" s="36"/>
      <c r="V140" s="36"/>
      <c r="W140" s="31">
        <f t="shared" si="58"/>
        <v>0</v>
      </c>
      <c r="X140" s="36"/>
      <c r="Y140" s="36"/>
      <c r="Z140" s="31">
        <f t="shared" si="59"/>
        <v>0</v>
      </c>
      <c r="AA140" s="36"/>
      <c r="AB140" s="36"/>
      <c r="AC140" s="31">
        <f t="shared" si="60"/>
        <v>0</v>
      </c>
      <c r="AD140" s="36"/>
      <c r="AE140" s="197">
        <f t="shared" si="61"/>
        <v>0</v>
      </c>
      <c r="AF140" s="36"/>
      <c r="AG140" s="36"/>
      <c r="AH140" s="31">
        <f t="shared" si="62"/>
        <v>0</v>
      </c>
      <c r="AI140" s="36"/>
      <c r="AJ140" s="36"/>
      <c r="AK140" s="31">
        <f t="shared" si="63"/>
        <v>0</v>
      </c>
      <c r="AL140" s="36"/>
      <c r="AM140" s="36"/>
      <c r="AN140" s="31">
        <f t="shared" si="64"/>
        <v>0</v>
      </c>
      <c r="AO140" s="36"/>
      <c r="AP140" s="36"/>
      <c r="AQ140" s="31">
        <f t="shared" si="65"/>
        <v>0</v>
      </c>
      <c r="AR140" s="36"/>
      <c r="AS140" s="197">
        <f t="shared" si="66"/>
        <v>0</v>
      </c>
      <c r="AT140" s="225"/>
      <c r="AU140" s="225"/>
      <c r="AV140" s="31">
        <f t="shared" si="67"/>
        <v>0</v>
      </c>
      <c r="AW140" s="36"/>
      <c r="AX140" s="36"/>
      <c r="AY140" s="31">
        <f t="shared" si="68"/>
        <v>0</v>
      </c>
      <c r="AZ140" s="36"/>
      <c r="BA140" s="36"/>
      <c r="BB140" s="31">
        <f t="shared" si="69"/>
        <v>0</v>
      </c>
      <c r="BC140" s="36"/>
      <c r="BD140" s="36"/>
      <c r="BE140" s="31">
        <f t="shared" si="70"/>
        <v>0</v>
      </c>
      <c r="BF140" s="31" t="str">
        <f t="shared" si="71"/>
        <v/>
      </c>
      <c r="BG140" s="36"/>
      <c r="BH140" s="197">
        <f t="shared" si="72"/>
        <v>0</v>
      </c>
      <c r="BI140" s="113"/>
      <c r="BJ140" s="113"/>
      <c r="BK140" s="31">
        <f t="shared" si="73"/>
        <v>0</v>
      </c>
      <c r="BL140" s="113"/>
      <c r="BM140" s="113"/>
      <c r="BN140" s="31">
        <f t="shared" si="74"/>
        <v>0</v>
      </c>
      <c r="BO140" s="113"/>
      <c r="BP140" s="197">
        <f t="shared" si="75"/>
        <v>0</v>
      </c>
      <c r="BQ140" s="36"/>
      <c r="BR140" s="36"/>
      <c r="BS140" s="31">
        <f t="shared" si="76"/>
        <v>0</v>
      </c>
      <c r="BT140" s="36"/>
      <c r="BU140" s="36"/>
      <c r="BV140" s="31">
        <f t="shared" si="77"/>
        <v>0</v>
      </c>
      <c r="BW140" s="36"/>
      <c r="BX140" s="36"/>
      <c r="BY140" s="31">
        <f t="shared" si="78"/>
        <v>0</v>
      </c>
      <c r="BZ140" s="36"/>
      <c r="CA140" s="36"/>
      <c r="CB140" s="31">
        <f t="shared" si="79"/>
        <v>0</v>
      </c>
      <c r="CC140" s="36"/>
      <c r="CD140" s="36"/>
      <c r="CE140" s="31">
        <f t="shared" si="80"/>
        <v>0</v>
      </c>
      <c r="CF140" s="36"/>
      <c r="CG140" s="36"/>
      <c r="CH140" s="31">
        <f t="shared" si="81"/>
        <v>0</v>
      </c>
      <c r="CI140" s="36"/>
      <c r="CJ140" s="213">
        <f t="shared" si="82"/>
        <v>0</v>
      </c>
      <c r="CK140" s="117"/>
      <c r="CL140" s="9" t="str">
        <f>IF(ISBLANK('ÁREA MEJORA COMPETENCIAL'!S140),"",(IF(ISERROR('ÁREA MEJORA COMPETENCIAL'!S140),"",('ÁREA MEJORA COMPETENCIAL'!Y140)*3.3333333)))</f>
        <v/>
      </c>
      <c r="CM140" s="4" t="str">
        <f>IF(ISBLANK('ÁREA MEJORA COMPETENCIAL'!S140),"",(MROUND(CL140,4)))</f>
        <v/>
      </c>
      <c r="CN140" s="6" t="str">
        <f>IF('ÁREA MEJORA COMPETENCIAL'!Y140&lt;=2,"",CM140)</f>
        <v/>
      </c>
      <c r="CO140" s="214">
        <f t="shared" si="83"/>
        <v>0</v>
      </c>
      <c r="CP140" s="42" t="str">
        <f>IF(ISBLANK('ÁREA MEJORA COMPETENCIAL'!S140),"",IF(CN140="","",CO140-CN140))</f>
        <v/>
      </c>
      <c r="CQ140" s="122" t="str">
        <f>IF(ISBLANK('ÁREA MEJORA COMPETENCIAL'!S140),"",IF(CN140="","VER RESULTADOS",CO140/CN140))</f>
        <v/>
      </c>
      <c r="CR140" s="75"/>
    </row>
    <row r="141" spans="1:96" s="59" customFormat="1" ht="18.75" customHeight="1" x14ac:dyDescent="0.3">
      <c r="A141" s="273" t="str">
        <f>IF(ISBLANK('ÁREA MEJORA COMPETENCIAL'!A141),"",'ÁREA MEJORA COMPETENCIAL'!A141)</f>
        <v/>
      </c>
      <c r="B141" s="129" t="str">
        <f>IF(ISBLANK('ÁREA MEJORA COMPETENCIAL'!B141),"",'ÁREA MEJORA COMPETENCIAL'!B141)</f>
        <v/>
      </c>
      <c r="C141" s="101" t="str">
        <f>IF(ISBLANK('ÁREA MEJORA COMPETENCIAL'!C141),"",'ÁREA MEJORA COMPETENCIAL'!C141)</f>
        <v/>
      </c>
      <c r="D141" s="14" t="str">
        <f>IF(ISBLANK('ÁREA MEJORA COMPETENCIAL'!D141),"",'ÁREA MEJORA COMPETENCIAL'!D141)</f>
        <v/>
      </c>
      <c r="E141" s="14" t="str">
        <f>IF(ISBLANK('ÁREA MEJORA COMPETENCIAL'!E141),"",'ÁREA MEJORA COMPETENCIAL'!E141)</f>
        <v/>
      </c>
      <c r="F141" s="14" t="str">
        <f>IF(ISBLANK('ÁREA MEJORA COMPETENCIAL'!F141),"",'ÁREA MEJORA COMPETENCIAL'!F141)</f>
        <v/>
      </c>
      <c r="G141" s="41"/>
      <c r="H141" s="170"/>
      <c r="I141" s="170"/>
      <c r="J141" s="170"/>
      <c r="K141" s="170"/>
      <c r="L141" s="170"/>
      <c r="M141" s="170"/>
      <c r="N141" s="36"/>
      <c r="O141" s="36"/>
      <c r="P141" s="36"/>
      <c r="Q141" s="197">
        <f t="shared" si="56"/>
        <v>0</v>
      </c>
      <c r="R141" s="36"/>
      <c r="S141" s="36"/>
      <c r="T141" s="31">
        <f t="shared" si="57"/>
        <v>0</v>
      </c>
      <c r="U141" s="36"/>
      <c r="V141" s="36"/>
      <c r="W141" s="31">
        <f t="shared" si="58"/>
        <v>0</v>
      </c>
      <c r="X141" s="36"/>
      <c r="Y141" s="36"/>
      <c r="Z141" s="31">
        <f t="shared" si="59"/>
        <v>0</v>
      </c>
      <c r="AA141" s="36"/>
      <c r="AB141" s="36"/>
      <c r="AC141" s="31">
        <f t="shared" si="60"/>
        <v>0</v>
      </c>
      <c r="AD141" s="36"/>
      <c r="AE141" s="197">
        <f t="shared" si="61"/>
        <v>0</v>
      </c>
      <c r="AF141" s="36"/>
      <c r="AG141" s="36"/>
      <c r="AH141" s="31">
        <f t="shared" si="62"/>
        <v>0</v>
      </c>
      <c r="AI141" s="36"/>
      <c r="AJ141" s="36"/>
      <c r="AK141" s="31">
        <f t="shared" si="63"/>
        <v>0</v>
      </c>
      <c r="AL141" s="36"/>
      <c r="AM141" s="36"/>
      <c r="AN141" s="31">
        <f t="shared" si="64"/>
        <v>0</v>
      </c>
      <c r="AO141" s="36"/>
      <c r="AP141" s="36"/>
      <c r="AQ141" s="31">
        <f t="shared" si="65"/>
        <v>0</v>
      </c>
      <c r="AR141" s="36"/>
      <c r="AS141" s="197">
        <f t="shared" si="66"/>
        <v>0</v>
      </c>
      <c r="AT141" s="225"/>
      <c r="AU141" s="225"/>
      <c r="AV141" s="31">
        <f t="shared" si="67"/>
        <v>0</v>
      </c>
      <c r="AW141" s="36"/>
      <c r="AX141" s="36"/>
      <c r="AY141" s="31">
        <f t="shared" si="68"/>
        <v>0</v>
      </c>
      <c r="AZ141" s="36"/>
      <c r="BA141" s="36"/>
      <c r="BB141" s="31">
        <f t="shared" si="69"/>
        <v>0</v>
      </c>
      <c r="BC141" s="36"/>
      <c r="BD141" s="36"/>
      <c r="BE141" s="31">
        <f t="shared" si="70"/>
        <v>0</v>
      </c>
      <c r="BF141" s="31" t="str">
        <f t="shared" si="71"/>
        <v/>
      </c>
      <c r="BG141" s="36"/>
      <c r="BH141" s="197">
        <f t="shared" si="72"/>
        <v>0</v>
      </c>
      <c r="BI141" s="113"/>
      <c r="BJ141" s="113"/>
      <c r="BK141" s="31">
        <f t="shared" si="73"/>
        <v>0</v>
      </c>
      <c r="BL141" s="113"/>
      <c r="BM141" s="113"/>
      <c r="BN141" s="31">
        <f t="shared" si="74"/>
        <v>0</v>
      </c>
      <c r="BO141" s="113"/>
      <c r="BP141" s="197">
        <f t="shared" si="75"/>
        <v>0</v>
      </c>
      <c r="BQ141" s="36"/>
      <c r="BR141" s="36"/>
      <c r="BS141" s="31">
        <f t="shared" si="76"/>
        <v>0</v>
      </c>
      <c r="BT141" s="36"/>
      <c r="BU141" s="36"/>
      <c r="BV141" s="31">
        <f t="shared" si="77"/>
        <v>0</v>
      </c>
      <c r="BW141" s="36"/>
      <c r="BX141" s="36"/>
      <c r="BY141" s="31">
        <f t="shared" si="78"/>
        <v>0</v>
      </c>
      <c r="BZ141" s="36"/>
      <c r="CA141" s="36"/>
      <c r="CB141" s="31">
        <f t="shared" si="79"/>
        <v>0</v>
      </c>
      <c r="CC141" s="36"/>
      <c r="CD141" s="36"/>
      <c r="CE141" s="31">
        <f t="shared" si="80"/>
        <v>0</v>
      </c>
      <c r="CF141" s="36"/>
      <c r="CG141" s="36"/>
      <c r="CH141" s="31">
        <f t="shared" si="81"/>
        <v>0</v>
      </c>
      <c r="CI141" s="36"/>
      <c r="CJ141" s="213">
        <f t="shared" si="82"/>
        <v>0</v>
      </c>
      <c r="CK141" s="117"/>
      <c r="CL141" s="9" t="str">
        <f>IF(ISBLANK('ÁREA MEJORA COMPETENCIAL'!S141),"",(IF(ISERROR('ÁREA MEJORA COMPETENCIAL'!S141),"",('ÁREA MEJORA COMPETENCIAL'!Y141)*3.3333333)))</f>
        <v/>
      </c>
      <c r="CM141" s="4" t="str">
        <f>IF(ISBLANK('ÁREA MEJORA COMPETENCIAL'!S141),"",(MROUND(CL141,4)))</f>
        <v/>
      </c>
      <c r="CN141" s="6" t="str">
        <f>IF('ÁREA MEJORA COMPETENCIAL'!Y141&lt;=2,"",CM141)</f>
        <v/>
      </c>
      <c r="CO141" s="214">
        <f t="shared" si="83"/>
        <v>0</v>
      </c>
      <c r="CP141" s="42" t="str">
        <f>IF(ISBLANK('ÁREA MEJORA COMPETENCIAL'!S141),"",IF(CN141="","",CO141-CN141))</f>
        <v/>
      </c>
      <c r="CQ141" s="122" t="str">
        <f>IF(ISBLANK('ÁREA MEJORA COMPETENCIAL'!S141),"",IF(CN141="","VER RESULTADOS",CO141/CN141))</f>
        <v/>
      </c>
      <c r="CR141" s="75"/>
    </row>
    <row r="142" spans="1:96" s="59" customFormat="1" ht="18.75" customHeight="1" x14ac:dyDescent="0.3">
      <c r="A142" s="273" t="str">
        <f>IF(ISBLANK('ÁREA MEJORA COMPETENCIAL'!A142),"",'ÁREA MEJORA COMPETENCIAL'!A142)</f>
        <v/>
      </c>
      <c r="B142" s="129" t="str">
        <f>IF(ISBLANK('ÁREA MEJORA COMPETENCIAL'!B142),"",'ÁREA MEJORA COMPETENCIAL'!B142)</f>
        <v/>
      </c>
      <c r="C142" s="101" t="str">
        <f>IF(ISBLANK('ÁREA MEJORA COMPETENCIAL'!C142),"",'ÁREA MEJORA COMPETENCIAL'!C142)</f>
        <v/>
      </c>
      <c r="D142" s="14" t="str">
        <f>IF(ISBLANK('ÁREA MEJORA COMPETENCIAL'!D142),"",'ÁREA MEJORA COMPETENCIAL'!D142)</f>
        <v/>
      </c>
      <c r="E142" s="14" t="str">
        <f>IF(ISBLANK('ÁREA MEJORA COMPETENCIAL'!E142),"",'ÁREA MEJORA COMPETENCIAL'!E142)</f>
        <v/>
      </c>
      <c r="F142" s="14" t="str">
        <f>IF(ISBLANK('ÁREA MEJORA COMPETENCIAL'!F142),"",'ÁREA MEJORA COMPETENCIAL'!F142)</f>
        <v/>
      </c>
      <c r="G142" s="41"/>
      <c r="H142" s="170"/>
      <c r="I142" s="170"/>
      <c r="J142" s="170"/>
      <c r="K142" s="170"/>
      <c r="L142" s="170"/>
      <c r="M142" s="170"/>
      <c r="N142" s="36"/>
      <c r="O142" s="36"/>
      <c r="P142" s="36"/>
      <c r="Q142" s="197">
        <f t="shared" si="56"/>
        <v>0</v>
      </c>
      <c r="R142" s="36"/>
      <c r="S142" s="36"/>
      <c r="T142" s="31">
        <f t="shared" si="57"/>
        <v>0</v>
      </c>
      <c r="U142" s="36"/>
      <c r="V142" s="36"/>
      <c r="W142" s="31">
        <f t="shared" si="58"/>
        <v>0</v>
      </c>
      <c r="X142" s="36"/>
      <c r="Y142" s="36"/>
      <c r="Z142" s="31">
        <f t="shared" si="59"/>
        <v>0</v>
      </c>
      <c r="AA142" s="36"/>
      <c r="AB142" s="36"/>
      <c r="AC142" s="31">
        <f t="shared" si="60"/>
        <v>0</v>
      </c>
      <c r="AD142" s="36"/>
      <c r="AE142" s="197">
        <f t="shared" si="61"/>
        <v>0</v>
      </c>
      <c r="AF142" s="36"/>
      <c r="AG142" s="36"/>
      <c r="AH142" s="31">
        <f t="shared" si="62"/>
        <v>0</v>
      </c>
      <c r="AI142" s="36"/>
      <c r="AJ142" s="36"/>
      <c r="AK142" s="31">
        <f t="shared" si="63"/>
        <v>0</v>
      </c>
      <c r="AL142" s="36"/>
      <c r="AM142" s="36"/>
      <c r="AN142" s="31">
        <f t="shared" si="64"/>
        <v>0</v>
      </c>
      <c r="AO142" s="36"/>
      <c r="AP142" s="36"/>
      <c r="AQ142" s="31">
        <f t="shared" si="65"/>
        <v>0</v>
      </c>
      <c r="AR142" s="36"/>
      <c r="AS142" s="197">
        <f t="shared" si="66"/>
        <v>0</v>
      </c>
      <c r="AT142" s="225"/>
      <c r="AU142" s="225"/>
      <c r="AV142" s="31">
        <f t="shared" si="67"/>
        <v>0</v>
      </c>
      <c r="AW142" s="36"/>
      <c r="AX142" s="36"/>
      <c r="AY142" s="31">
        <f t="shared" si="68"/>
        <v>0</v>
      </c>
      <c r="AZ142" s="36"/>
      <c r="BA142" s="36"/>
      <c r="BB142" s="31">
        <f t="shared" si="69"/>
        <v>0</v>
      </c>
      <c r="BC142" s="36"/>
      <c r="BD142" s="36"/>
      <c r="BE142" s="31">
        <f t="shared" si="70"/>
        <v>0</v>
      </c>
      <c r="BF142" s="31" t="str">
        <f t="shared" si="71"/>
        <v/>
      </c>
      <c r="BG142" s="36"/>
      <c r="BH142" s="197">
        <f t="shared" si="72"/>
        <v>0</v>
      </c>
      <c r="BI142" s="113"/>
      <c r="BJ142" s="113"/>
      <c r="BK142" s="31">
        <f t="shared" si="73"/>
        <v>0</v>
      </c>
      <c r="BL142" s="113"/>
      <c r="BM142" s="113"/>
      <c r="BN142" s="31">
        <f t="shared" si="74"/>
        <v>0</v>
      </c>
      <c r="BO142" s="113"/>
      <c r="BP142" s="197">
        <f t="shared" si="75"/>
        <v>0</v>
      </c>
      <c r="BQ142" s="36"/>
      <c r="BR142" s="36"/>
      <c r="BS142" s="31">
        <f t="shared" si="76"/>
        <v>0</v>
      </c>
      <c r="BT142" s="36"/>
      <c r="BU142" s="36"/>
      <c r="BV142" s="31">
        <f t="shared" si="77"/>
        <v>0</v>
      </c>
      <c r="BW142" s="36"/>
      <c r="BX142" s="36"/>
      <c r="BY142" s="31">
        <f t="shared" si="78"/>
        <v>0</v>
      </c>
      <c r="BZ142" s="36"/>
      <c r="CA142" s="36"/>
      <c r="CB142" s="31">
        <f t="shared" si="79"/>
        <v>0</v>
      </c>
      <c r="CC142" s="36"/>
      <c r="CD142" s="36"/>
      <c r="CE142" s="31">
        <f t="shared" si="80"/>
        <v>0</v>
      </c>
      <c r="CF142" s="36"/>
      <c r="CG142" s="36"/>
      <c r="CH142" s="31">
        <f t="shared" si="81"/>
        <v>0</v>
      </c>
      <c r="CI142" s="36"/>
      <c r="CJ142" s="213">
        <f t="shared" si="82"/>
        <v>0</v>
      </c>
      <c r="CK142" s="117"/>
      <c r="CL142" s="9" t="str">
        <f>IF(ISBLANK('ÁREA MEJORA COMPETENCIAL'!S142),"",(IF(ISERROR('ÁREA MEJORA COMPETENCIAL'!S142),"",('ÁREA MEJORA COMPETENCIAL'!Y142)*3.3333333)))</f>
        <v/>
      </c>
      <c r="CM142" s="4" t="str">
        <f>IF(ISBLANK('ÁREA MEJORA COMPETENCIAL'!S142),"",(MROUND(CL142,4)))</f>
        <v/>
      </c>
      <c r="CN142" s="6" t="str">
        <f>IF('ÁREA MEJORA COMPETENCIAL'!Y142&lt;=2,"",CM142)</f>
        <v/>
      </c>
      <c r="CO142" s="214">
        <f t="shared" si="83"/>
        <v>0</v>
      </c>
      <c r="CP142" s="42" t="str">
        <f>IF(ISBLANK('ÁREA MEJORA COMPETENCIAL'!S142),"",IF(CN142="","",CO142-CN142))</f>
        <v/>
      </c>
      <c r="CQ142" s="122" t="str">
        <f>IF(ISBLANK('ÁREA MEJORA COMPETENCIAL'!S142),"",IF(CN142="","VER RESULTADOS",CO142/CN142))</f>
        <v/>
      </c>
      <c r="CR142" s="75"/>
    </row>
    <row r="143" spans="1:96" s="59" customFormat="1" ht="18.75" customHeight="1" x14ac:dyDescent="0.3">
      <c r="A143" s="273" t="str">
        <f>IF(ISBLANK('ÁREA MEJORA COMPETENCIAL'!A143),"",'ÁREA MEJORA COMPETENCIAL'!A143)</f>
        <v/>
      </c>
      <c r="B143" s="129" t="str">
        <f>IF(ISBLANK('ÁREA MEJORA COMPETENCIAL'!B143),"",'ÁREA MEJORA COMPETENCIAL'!B143)</f>
        <v/>
      </c>
      <c r="C143" s="101" t="str">
        <f>IF(ISBLANK('ÁREA MEJORA COMPETENCIAL'!C143),"",'ÁREA MEJORA COMPETENCIAL'!C143)</f>
        <v/>
      </c>
      <c r="D143" s="14" t="str">
        <f>IF(ISBLANK('ÁREA MEJORA COMPETENCIAL'!D143),"",'ÁREA MEJORA COMPETENCIAL'!D143)</f>
        <v/>
      </c>
      <c r="E143" s="14" t="str">
        <f>IF(ISBLANK('ÁREA MEJORA COMPETENCIAL'!E143),"",'ÁREA MEJORA COMPETENCIAL'!E143)</f>
        <v/>
      </c>
      <c r="F143" s="14" t="str">
        <f>IF(ISBLANK('ÁREA MEJORA COMPETENCIAL'!F143),"",'ÁREA MEJORA COMPETENCIAL'!F143)</f>
        <v/>
      </c>
      <c r="G143" s="41"/>
      <c r="H143" s="170"/>
      <c r="I143" s="170"/>
      <c r="J143" s="170"/>
      <c r="K143" s="170"/>
      <c r="L143" s="170"/>
      <c r="M143" s="170"/>
      <c r="N143" s="36"/>
      <c r="O143" s="36"/>
      <c r="P143" s="36"/>
      <c r="Q143" s="197">
        <f t="shared" si="56"/>
        <v>0</v>
      </c>
      <c r="R143" s="36"/>
      <c r="S143" s="36"/>
      <c r="T143" s="31">
        <f t="shared" si="57"/>
        <v>0</v>
      </c>
      <c r="U143" s="36"/>
      <c r="V143" s="36"/>
      <c r="W143" s="31">
        <f t="shared" si="58"/>
        <v>0</v>
      </c>
      <c r="X143" s="36"/>
      <c r="Y143" s="36"/>
      <c r="Z143" s="31">
        <f t="shared" si="59"/>
        <v>0</v>
      </c>
      <c r="AA143" s="36"/>
      <c r="AB143" s="36"/>
      <c r="AC143" s="31">
        <f t="shared" si="60"/>
        <v>0</v>
      </c>
      <c r="AD143" s="36"/>
      <c r="AE143" s="197">
        <f t="shared" si="61"/>
        <v>0</v>
      </c>
      <c r="AF143" s="36"/>
      <c r="AG143" s="36"/>
      <c r="AH143" s="31">
        <f t="shared" si="62"/>
        <v>0</v>
      </c>
      <c r="AI143" s="36"/>
      <c r="AJ143" s="36"/>
      <c r="AK143" s="31">
        <f t="shared" si="63"/>
        <v>0</v>
      </c>
      <c r="AL143" s="36"/>
      <c r="AM143" s="36"/>
      <c r="AN143" s="31">
        <f t="shared" si="64"/>
        <v>0</v>
      </c>
      <c r="AO143" s="36"/>
      <c r="AP143" s="36"/>
      <c r="AQ143" s="31">
        <f t="shared" si="65"/>
        <v>0</v>
      </c>
      <c r="AR143" s="36"/>
      <c r="AS143" s="197">
        <f t="shared" si="66"/>
        <v>0</v>
      </c>
      <c r="AT143" s="225"/>
      <c r="AU143" s="225"/>
      <c r="AV143" s="31">
        <f t="shared" si="67"/>
        <v>0</v>
      </c>
      <c r="AW143" s="36"/>
      <c r="AX143" s="36"/>
      <c r="AY143" s="31">
        <f t="shared" si="68"/>
        <v>0</v>
      </c>
      <c r="AZ143" s="36"/>
      <c r="BA143" s="36"/>
      <c r="BB143" s="31">
        <f t="shared" si="69"/>
        <v>0</v>
      </c>
      <c r="BC143" s="36"/>
      <c r="BD143" s="36"/>
      <c r="BE143" s="31">
        <f t="shared" si="70"/>
        <v>0</v>
      </c>
      <c r="BF143" s="31" t="str">
        <f t="shared" si="71"/>
        <v/>
      </c>
      <c r="BG143" s="36"/>
      <c r="BH143" s="197">
        <f t="shared" si="72"/>
        <v>0</v>
      </c>
      <c r="BI143" s="113"/>
      <c r="BJ143" s="113"/>
      <c r="BK143" s="31">
        <f t="shared" si="73"/>
        <v>0</v>
      </c>
      <c r="BL143" s="113"/>
      <c r="BM143" s="113"/>
      <c r="BN143" s="31">
        <f t="shared" si="74"/>
        <v>0</v>
      </c>
      <c r="BO143" s="113"/>
      <c r="BP143" s="197">
        <f t="shared" si="75"/>
        <v>0</v>
      </c>
      <c r="BQ143" s="36"/>
      <c r="BR143" s="36"/>
      <c r="BS143" s="31">
        <f t="shared" si="76"/>
        <v>0</v>
      </c>
      <c r="BT143" s="36"/>
      <c r="BU143" s="36"/>
      <c r="BV143" s="31">
        <f t="shared" si="77"/>
        <v>0</v>
      </c>
      <c r="BW143" s="36"/>
      <c r="BX143" s="36"/>
      <c r="BY143" s="31">
        <f t="shared" si="78"/>
        <v>0</v>
      </c>
      <c r="BZ143" s="36"/>
      <c r="CA143" s="36"/>
      <c r="CB143" s="31">
        <f t="shared" si="79"/>
        <v>0</v>
      </c>
      <c r="CC143" s="36"/>
      <c r="CD143" s="36"/>
      <c r="CE143" s="31">
        <f t="shared" si="80"/>
        <v>0</v>
      </c>
      <c r="CF143" s="36"/>
      <c r="CG143" s="36"/>
      <c r="CH143" s="31">
        <f t="shared" si="81"/>
        <v>0</v>
      </c>
      <c r="CI143" s="36"/>
      <c r="CJ143" s="213">
        <f t="shared" si="82"/>
        <v>0</v>
      </c>
      <c r="CK143" s="117"/>
      <c r="CL143" s="9" t="str">
        <f>IF(ISBLANK('ÁREA MEJORA COMPETENCIAL'!S143),"",(IF(ISERROR('ÁREA MEJORA COMPETENCIAL'!S143),"",('ÁREA MEJORA COMPETENCIAL'!Y143)*3.3333333)))</f>
        <v/>
      </c>
      <c r="CM143" s="4" t="str">
        <f>IF(ISBLANK('ÁREA MEJORA COMPETENCIAL'!S143),"",(MROUND(CL143,4)))</f>
        <v/>
      </c>
      <c r="CN143" s="6" t="str">
        <f>IF('ÁREA MEJORA COMPETENCIAL'!Y143&lt;=2,"",CM143)</f>
        <v/>
      </c>
      <c r="CO143" s="214">
        <f t="shared" si="83"/>
        <v>0</v>
      </c>
      <c r="CP143" s="42" t="str">
        <f>IF(ISBLANK('ÁREA MEJORA COMPETENCIAL'!S143),"",IF(CN143="","",CO143-CN143))</f>
        <v/>
      </c>
      <c r="CQ143" s="122" t="str">
        <f>IF(ISBLANK('ÁREA MEJORA COMPETENCIAL'!S143),"",IF(CN143="","VER RESULTADOS",CO143/CN143))</f>
        <v/>
      </c>
      <c r="CR143" s="75"/>
    </row>
    <row r="144" spans="1:96" s="59" customFormat="1" ht="18.75" customHeight="1" x14ac:dyDescent="0.3">
      <c r="A144" s="273" t="str">
        <f>IF(ISBLANK('ÁREA MEJORA COMPETENCIAL'!A144),"",'ÁREA MEJORA COMPETENCIAL'!A144)</f>
        <v/>
      </c>
      <c r="B144" s="129" t="str">
        <f>IF(ISBLANK('ÁREA MEJORA COMPETENCIAL'!B144),"",'ÁREA MEJORA COMPETENCIAL'!B144)</f>
        <v/>
      </c>
      <c r="C144" s="101" t="str">
        <f>IF(ISBLANK('ÁREA MEJORA COMPETENCIAL'!C144),"",'ÁREA MEJORA COMPETENCIAL'!C144)</f>
        <v/>
      </c>
      <c r="D144" s="14" t="str">
        <f>IF(ISBLANK('ÁREA MEJORA COMPETENCIAL'!D144),"",'ÁREA MEJORA COMPETENCIAL'!D144)</f>
        <v/>
      </c>
      <c r="E144" s="14" t="str">
        <f>IF(ISBLANK('ÁREA MEJORA COMPETENCIAL'!E144),"",'ÁREA MEJORA COMPETENCIAL'!E144)</f>
        <v/>
      </c>
      <c r="F144" s="14" t="str">
        <f>IF(ISBLANK('ÁREA MEJORA COMPETENCIAL'!F144),"",'ÁREA MEJORA COMPETENCIAL'!F144)</f>
        <v/>
      </c>
      <c r="G144" s="41"/>
      <c r="H144" s="170"/>
      <c r="I144" s="170"/>
      <c r="J144" s="170"/>
      <c r="K144" s="170"/>
      <c r="L144" s="170"/>
      <c r="M144" s="170"/>
      <c r="N144" s="36"/>
      <c r="O144" s="36"/>
      <c r="P144" s="36"/>
      <c r="Q144" s="197">
        <f t="shared" si="56"/>
        <v>0</v>
      </c>
      <c r="R144" s="36"/>
      <c r="S144" s="36"/>
      <c r="T144" s="31">
        <f t="shared" si="57"/>
        <v>0</v>
      </c>
      <c r="U144" s="36"/>
      <c r="V144" s="36"/>
      <c r="W144" s="31">
        <f t="shared" si="58"/>
        <v>0</v>
      </c>
      <c r="X144" s="36"/>
      <c r="Y144" s="36"/>
      <c r="Z144" s="31">
        <f t="shared" si="59"/>
        <v>0</v>
      </c>
      <c r="AA144" s="36"/>
      <c r="AB144" s="36"/>
      <c r="AC144" s="31">
        <f t="shared" si="60"/>
        <v>0</v>
      </c>
      <c r="AD144" s="36"/>
      <c r="AE144" s="197">
        <f t="shared" si="61"/>
        <v>0</v>
      </c>
      <c r="AF144" s="36"/>
      <c r="AG144" s="36"/>
      <c r="AH144" s="31">
        <f t="shared" si="62"/>
        <v>0</v>
      </c>
      <c r="AI144" s="36"/>
      <c r="AJ144" s="36"/>
      <c r="AK144" s="31">
        <f t="shared" si="63"/>
        <v>0</v>
      </c>
      <c r="AL144" s="36"/>
      <c r="AM144" s="36"/>
      <c r="AN144" s="31">
        <f t="shared" si="64"/>
        <v>0</v>
      </c>
      <c r="AO144" s="36"/>
      <c r="AP144" s="36"/>
      <c r="AQ144" s="31">
        <f t="shared" si="65"/>
        <v>0</v>
      </c>
      <c r="AR144" s="36"/>
      <c r="AS144" s="197">
        <f t="shared" si="66"/>
        <v>0</v>
      </c>
      <c r="AT144" s="225"/>
      <c r="AU144" s="225"/>
      <c r="AV144" s="31">
        <f t="shared" si="67"/>
        <v>0</v>
      </c>
      <c r="AW144" s="36"/>
      <c r="AX144" s="36"/>
      <c r="AY144" s="31">
        <f t="shared" si="68"/>
        <v>0</v>
      </c>
      <c r="AZ144" s="36"/>
      <c r="BA144" s="36"/>
      <c r="BB144" s="31">
        <f t="shared" si="69"/>
        <v>0</v>
      </c>
      <c r="BC144" s="36"/>
      <c r="BD144" s="36"/>
      <c r="BE144" s="31">
        <f t="shared" si="70"/>
        <v>0</v>
      </c>
      <c r="BF144" s="31" t="str">
        <f t="shared" si="71"/>
        <v/>
      </c>
      <c r="BG144" s="36"/>
      <c r="BH144" s="197">
        <f t="shared" si="72"/>
        <v>0</v>
      </c>
      <c r="BI144" s="113"/>
      <c r="BJ144" s="113"/>
      <c r="BK144" s="31">
        <f t="shared" si="73"/>
        <v>0</v>
      </c>
      <c r="BL144" s="113"/>
      <c r="BM144" s="113"/>
      <c r="BN144" s="31">
        <f t="shared" si="74"/>
        <v>0</v>
      </c>
      <c r="BO144" s="113"/>
      <c r="BP144" s="197">
        <f t="shared" si="75"/>
        <v>0</v>
      </c>
      <c r="BQ144" s="36"/>
      <c r="BR144" s="36"/>
      <c r="BS144" s="31">
        <f t="shared" si="76"/>
        <v>0</v>
      </c>
      <c r="BT144" s="36"/>
      <c r="BU144" s="36"/>
      <c r="BV144" s="31">
        <f t="shared" si="77"/>
        <v>0</v>
      </c>
      <c r="BW144" s="36"/>
      <c r="BX144" s="36"/>
      <c r="BY144" s="31">
        <f t="shared" si="78"/>
        <v>0</v>
      </c>
      <c r="BZ144" s="36"/>
      <c r="CA144" s="36"/>
      <c r="CB144" s="31">
        <f t="shared" si="79"/>
        <v>0</v>
      </c>
      <c r="CC144" s="36"/>
      <c r="CD144" s="36"/>
      <c r="CE144" s="31">
        <f t="shared" si="80"/>
        <v>0</v>
      </c>
      <c r="CF144" s="36"/>
      <c r="CG144" s="36"/>
      <c r="CH144" s="31">
        <f t="shared" si="81"/>
        <v>0</v>
      </c>
      <c r="CI144" s="36"/>
      <c r="CJ144" s="213">
        <f t="shared" si="82"/>
        <v>0</v>
      </c>
      <c r="CK144" s="117"/>
      <c r="CL144" s="9" t="str">
        <f>IF(ISBLANK('ÁREA MEJORA COMPETENCIAL'!S144),"",(IF(ISERROR('ÁREA MEJORA COMPETENCIAL'!S144),"",('ÁREA MEJORA COMPETENCIAL'!Y144)*3.3333333)))</f>
        <v/>
      </c>
      <c r="CM144" s="4" t="str">
        <f>IF(ISBLANK('ÁREA MEJORA COMPETENCIAL'!S144),"",(MROUND(CL144,4)))</f>
        <v/>
      </c>
      <c r="CN144" s="6" t="str">
        <f>IF('ÁREA MEJORA COMPETENCIAL'!Y144&lt;=2,"",CM144)</f>
        <v/>
      </c>
      <c r="CO144" s="214">
        <f t="shared" si="83"/>
        <v>0</v>
      </c>
      <c r="CP144" s="42" t="str">
        <f>IF(ISBLANK('ÁREA MEJORA COMPETENCIAL'!S144),"",IF(CN144="","",CO144-CN144))</f>
        <v/>
      </c>
      <c r="CQ144" s="122" t="str">
        <f>IF(ISBLANK('ÁREA MEJORA COMPETENCIAL'!S144),"",IF(CN144="","VER RESULTADOS",CO144/CN144))</f>
        <v/>
      </c>
      <c r="CR144" s="75"/>
    </row>
    <row r="145" spans="1:96" s="59" customFormat="1" ht="18.75" customHeight="1" x14ac:dyDescent="0.3">
      <c r="A145" s="273" t="str">
        <f>IF(ISBLANK('ÁREA MEJORA COMPETENCIAL'!A145),"",'ÁREA MEJORA COMPETENCIAL'!A145)</f>
        <v/>
      </c>
      <c r="B145" s="129" t="str">
        <f>IF(ISBLANK('ÁREA MEJORA COMPETENCIAL'!B145),"",'ÁREA MEJORA COMPETENCIAL'!B145)</f>
        <v/>
      </c>
      <c r="C145" s="101" t="str">
        <f>IF(ISBLANK('ÁREA MEJORA COMPETENCIAL'!C145),"",'ÁREA MEJORA COMPETENCIAL'!C145)</f>
        <v/>
      </c>
      <c r="D145" s="14" t="str">
        <f>IF(ISBLANK('ÁREA MEJORA COMPETENCIAL'!D145),"",'ÁREA MEJORA COMPETENCIAL'!D145)</f>
        <v/>
      </c>
      <c r="E145" s="14" t="str">
        <f>IF(ISBLANK('ÁREA MEJORA COMPETENCIAL'!E145),"",'ÁREA MEJORA COMPETENCIAL'!E145)</f>
        <v/>
      </c>
      <c r="F145" s="14" t="str">
        <f>IF(ISBLANK('ÁREA MEJORA COMPETENCIAL'!F145),"",'ÁREA MEJORA COMPETENCIAL'!F145)</f>
        <v/>
      </c>
      <c r="G145" s="41"/>
      <c r="H145" s="170"/>
      <c r="I145" s="170"/>
      <c r="J145" s="170"/>
      <c r="K145" s="170"/>
      <c r="L145" s="170"/>
      <c r="M145" s="170"/>
      <c r="N145" s="36"/>
      <c r="O145" s="36"/>
      <c r="P145" s="36"/>
      <c r="Q145" s="197">
        <f t="shared" si="56"/>
        <v>0</v>
      </c>
      <c r="R145" s="36"/>
      <c r="S145" s="36"/>
      <c r="T145" s="31">
        <f t="shared" si="57"/>
        <v>0</v>
      </c>
      <c r="U145" s="36"/>
      <c r="V145" s="36"/>
      <c r="W145" s="31">
        <f t="shared" si="58"/>
        <v>0</v>
      </c>
      <c r="X145" s="36"/>
      <c r="Y145" s="36"/>
      <c r="Z145" s="31">
        <f t="shared" si="59"/>
        <v>0</v>
      </c>
      <c r="AA145" s="36"/>
      <c r="AB145" s="36"/>
      <c r="AC145" s="31">
        <f t="shared" si="60"/>
        <v>0</v>
      </c>
      <c r="AD145" s="36"/>
      <c r="AE145" s="197">
        <f t="shared" si="61"/>
        <v>0</v>
      </c>
      <c r="AF145" s="36"/>
      <c r="AG145" s="36"/>
      <c r="AH145" s="31">
        <f t="shared" si="62"/>
        <v>0</v>
      </c>
      <c r="AI145" s="36"/>
      <c r="AJ145" s="36"/>
      <c r="AK145" s="31">
        <f t="shared" si="63"/>
        <v>0</v>
      </c>
      <c r="AL145" s="36"/>
      <c r="AM145" s="36"/>
      <c r="AN145" s="31">
        <f t="shared" si="64"/>
        <v>0</v>
      </c>
      <c r="AO145" s="36"/>
      <c r="AP145" s="36"/>
      <c r="AQ145" s="31">
        <f t="shared" si="65"/>
        <v>0</v>
      </c>
      <c r="AR145" s="36"/>
      <c r="AS145" s="197">
        <f t="shared" si="66"/>
        <v>0</v>
      </c>
      <c r="AT145" s="225"/>
      <c r="AU145" s="225"/>
      <c r="AV145" s="31">
        <f t="shared" si="67"/>
        <v>0</v>
      </c>
      <c r="AW145" s="36"/>
      <c r="AX145" s="36"/>
      <c r="AY145" s="31">
        <f t="shared" si="68"/>
        <v>0</v>
      </c>
      <c r="AZ145" s="36"/>
      <c r="BA145" s="36"/>
      <c r="BB145" s="31">
        <f t="shared" si="69"/>
        <v>0</v>
      </c>
      <c r="BC145" s="36"/>
      <c r="BD145" s="36"/>
      <c r="BE145" s="31">
        <f t="shared" si="70"/>
        <v>0</v>
      </c>
      <c r="BF145" s="31" t="str">
        <f t="shared" si="71"/>
        <v/>
      </c>
      <c r="BG145" s="36"/>
      <c r="BH145" s="197">
        <f t="shared" si="72"/>
        <v>0</v>
      </c>
      <c r="BI145" s="113"/>
      <c r="BJ145" s="113"/>
      <c r="BK145" s="31">
        <f t="shared" si="73"/>
        <v>0</v>
      </c>
      <c r="BL145" s="113"/>
      <c r="BM145" s="113"/>
      <c r="BN145" s="31">
        <f t="shared" si="74"/>
        <v>0</v>
      </c>
      <c r="BO145" s="113"/>
      <c r="BP145" s="197">
        <f t="shared" si="75"/>
        <v>0</v>
      </c>
      <c r="BQ145" s="36"/>
      <c r="BR145" s="36"/>
      <c r="BS145" s="31">
        <f t="shared" si="76"/>
        <v>0</v>
      </c>
      <c r="BT145" s="36"/>
      <c r="BU145" s="36"/>
      <c r="BV145" s="31">
        <f t="shared" si="77"/>
        <v>0</v>
      </c>
      <c r="BW145" s="36"/>
      <c r="BX145" s="36"/>
      <c r="BY145" s="31">
        <f t="shared" si="78"/>
        <v>0</v>
      </c>
      <c r="BZ145" s="36"/>
      <c r="CA145" s="36"/>
      <c r="CB145" s="31">
        <f t="shared" si="79"/>
        <v>0</v>
      </c>
      <c r="CC145" s="36"/>
      <c r="CD145" s="36"/>
      <c r="CE145" s="31">
        <f t="shared" si="80"/>
        <v>0</v>
      </c>
      <c r="CF145" s="36"/>
      <c r="CG145" s="36"/>
      <c r="CH145" s="31">
        <f t="shared" si="81"/>
        <v>0</v>
      </c>
      <c r="CI145" s="36"/>
      <c r="CJ145" s="213">
        <f t="shared" si="82"/>
        <v>0</v>
      </c>
      <c r="CK145" s="117"/>
      <c r="CL145" s="9" t="str">
        <f>IF(ISBLANK('ÁREA MEJORA COMPETENCIAL'!S145),"",(IF(ISERROR('ÁREA MEJORA COMPETENCIAL'!S145),"",('ÁREA MEJORA COMPETENCIAL'!Y145)*3.3333333)))</f>
        <v/>
      </c>
      <c r="CM145" s="4" t="str">
        <f>IF(ISBLANK('ÁREA MEJORA COMPETENCIAL'!S145),"",(MROUND(CL145,4)))</f>
        <v/>
      </c>
      <c r="CN145" s="6" t="str">
        <f>IF('ÁREA MEJORA COMPETENCIAL'!Y145&lt;=2,"",CM145)</f>
        <v/>
      </c>
      <c r="CO145" s="214">
        <f t="shared" si="83"/>
        <v>0</v>
      </c>
      <c r="CP145" s="42" t="str">
        <f>IF(ISBLANK('ÁREA MEJORA COMPETENCIAL'!S145),"",IF(CN145="","",CO145-CN145))</f>
        <v/>
      </c>
      <c r="CQ145" s="122" t="str">
        <f>IF(ISBLANK('ÁREA MEJORA COMPETENCIAL'!S145),"",IF(CN145="","VER RESULTADOS",CO145/CN145))</f>
        <v/>
      </c>
      <c r="CR145" s="75"/>
    </row>
    <row r="146" spans="1:96" s="59" customFormat="1" ht="18.75" customHeight="1" x14ac:dyDescent="0.3">
      <c r="A146" s="273" t="str">
        <f>IF(ISBLANK('ÁREA MEJORA COMPETENCIAL'!A146),"",'ÁREA MEJORA COMPETENCIAL'!A146)</f>
        <v/>
      </c>
      <c r="B146" s="129" t="str">
        <f>IF(ISBLANK('ÁREA MEJORA COMPETENCIAL'!B146),"",'ÁREA MEJORA COMPETENCIAL'!B146)</f>
        <v/>
      </c>
      <c r="C146" s="101" t="str">
        <f>IF(ISBLANK('ÁREA MEJORA COMPETENCIAL'!C146),"",'ÁREA MEJORA COMPETENCIAL'!C146)</f>
        <v/>
      </c>
      <c r="D146" s="14" t="str">
        <f>IF(ISBLANK('ÁREA MEJORA COMPETENCIAL'!D146),"",'ÁREA MEJORA COMPETENCIAL'!D146)</f>
        <v/>
      </c>
      <c r="E146" s="14" t="str">
        <f>IF(ISBLANK('ÁREA MEJORA COMPETENCIAL'!E146),"",'ÁREA MEJORA COMPETENCIAL'!E146)</f>
        <v/>
      </c>
      <c r="F146" s="14" t="str">
        <f>IF(ISBLANK('ÁREA MEJORA COMPETENCIAL'!F146),"",'ÁREA MEJORA COMPETENCIAL'!F146)</f>
        <v/>
      </c>
      <c r="G146" s="41"/>
      <c r="H146" s="170"/>
      <c r="I146" s="170"/>
      <c r="J146" s="170"/>
      <c r="K146" s="170"/>
      <c r="L146" s="170"/>
      <c r="M146" s="170"/>
      <c r="N146" s="36"/>
      <c r="O146" s="36"/>
      <c r="P146" s="36"/>
      <c r="Q146" s="197">
        <f t="shared" si="56"/>
        <v>0</v>
      </c>
      <c r="R146" s="36"/>
      <c r="S146" s="36"/>
      <c r="T146" s="31">
        <f t="shared" si="57"/>
        <v>0</v>
      </c>
      <c r="U146" s="36"/>
      <c r="V146" s="36"/>
      <c r="W146" s="31">
        <f t="shared" si="58"/>
        <v>0</v>
      </c>
      <c r="X146" s="36"/>
      <c r="Y146" s="36"/>
      <c r="Z146" s="31">
        <f t="shared" si="59"/>
        <v>0</v>
      </c>
      <c r="AA146" s="36"/>
      <c r="AB146" s="36"/>
      <c r="AC146" s="31">
        <f t="shared" si="60"/>
        <v>0</v>
      </c>
      <c r="AD146" s="36"/>
      <c r="AE146" s="197">
        <f t="shared" si="61"/>
        <v>0</v>
      </c>
      <c r="AF146" s="36"/>
      <c r="AG146" s="36"/>
      <c r="AH146" s="31">
        <f t="shared" si="62"/>
        <v>0</v>
      </c>
      <c r="AI146" s="36"/>
      <c r="AJ146" s="36"/>
      <c r="AK146" s="31">
        <f t="shared" si="63"/>
        <v>0</v>
      </c>
      <c r="AL146" s="36"/>
      <c r="AM146" s="36"/>
      <c r="AN146" s="31">
        <f t="shared" si="64"/>
        <v>0</v>
      </c>
      <c r="AO146" s="36"/>
      <c r="AP146" s="36"/>
      <c r="AQ146" s="31">
        <f t="shared" si="65"/>
        <v>0</v>
      </c>
      <c r="AR146" s="36"/>
      <c r="AS146" s="197">
        <f t="shared" si="66"/>
        <v>0</v>
      </c>
      <c r="AT146" s="225"/>
      <c r="AU146" s="225"/>
      <c r="AV146" s="31">
        <f t="shared" si="67"/>
        <v>0</v>
      </c>
      <c r="AW146" s="36"/>
      <c r="AX146" s="36"/>
      <c r="AY146" s="31">
        <f t="shared" si="68"/>
        <v>0</v>
      </c>
      <c r="AZ146" s="36"/>
      <c r="BA146" s="36"/>
      <c r="BB146" s="31">
        <f t="shared" si="69"/>
        <v>0</v>
      </c>
      <c r="BC146" s="36"/>
      <c r="BD146" s="36"/>
      <c r="BE146" s="31">
        <f t="shared" si="70"/>
        <v>0</v>
      </c>
      <c r="BF146" s="31" t="str">
        <f t="shared" si="71"/>
        <v/>
      </c>
      <c r="BG146" s="36"/>
      <c r="BH146" s="197">
        <f t="shared" si="72"/>
        <v>0</v>
      </c>
      <c r="BI146" s="113"/>
      <c r="BJ146" s="113"/>
      <c r="BK146" s="31">
        <f t="shared" si="73"/>
        <v>0</v>
      </c>
      <c r="BL146" s="113"/>
      <c r="BM146" s="113"/>
      <c r="BN146" s="31">
        <f t="shared" si="74"/>
        <v>0</v>
      </c>
      <c r="BO146" s="113"/>
      <c r="BP146" s="197">
        <f t="shared" si="75"/>
        <v>0</v>
      </c>
      <c r="BQ146" s="36"/>
      <c r="BR146" s="36"/>
      <c r="BS146" s="31">
        <f t="shared" si="76"/>
        <v>0</v>
      </c>
      <c r="BT146" s="36"/>
      <c r="BU146" s="36"/>
      <c r="BV146" s="31">
        <f t="shared" si="77"/>
        <v>0</v>
      </c>
      <c r="BW146" s="36"/>
      <c r="BX146" s="36"/>
      <c r="BY146" s="31">
        <f t="shared" si="78"/>
        <v>0</v>
      </c>
      <c r="BZ146" s="36"/>
      <c r="CA146" s="36"/>
      <c r="CB146" s="31">
        <f t="shared" si="79"/>
        <v>0</v>
      </c>
      <c r="CC146" s="36"/>
      <c r="CD146" s="36"/>
      <c r="CE146" s="31">
        <f t="shared" si="80"/>
        <v>0</v>
      </c>
      <c r="CF146" s="36"/>
      <c r="CG146" s="36"/>
      <c r="CH146" s="31">
        <f t="shared" si="81"/>
        <v>0</v>
      </c>
      <c r="CI146" s="36"/>
      <c r="CJ146" s="213">
        <f t="shared" si="82"/>
        <v>0</v>
      </c>
      <c r="CK146" s="117"/>
      <c r="CL146" s="9" t="str">
        <f>IF(ISBLANK('ÁREA MEJORA COMPETENCIAL'!S146),"",(IF(ISERROR('ÁREA MEJORA COMPETENCIAL'!S146),"",('ÁREA MEJORA COMPETENCIAL'!Y146)*3.3333333)))</f>
        <v/>
      </c>
      <c r="CM146" s="4" t="str">
        <f>IF(ISBLANK('ÁREA MEJORA COMPETENCIAL'!S146),"",(MROUND(CL146,4)))</f>
        <v/>
      </c>
      <c r="CN146" s="6" t="str">
        <f>IF('ÁREA MEJORA COMPETENCIAL'!Y146&lt;=2,"",CM146)</f>
        <v/>
      </c>
      <c r="CO146" s="214">
        <f t="shared" si="83"/>
        <v>0</v>
      </c>
      <c r="CP146" s="42" t="str">
        <f>IF(ISBLANK('ÁREA MEJORA COMPETENCIAL'!S146),"",IF(CN146="","",CO146-CN146))</f>
        <v/>
      </c>
      <c r="CQ146" s="122" t="str">
        <f>IF(ISBLANK('ÁREA MEJORA COMPETENCIAL'!S146),"",IF(CN146="","VER RESULTADOS",CO146/CN146))</f>
        <v/>
      </c>
      <c r="CR146" s="75"/>
    </row>
    <row r="147" spans="1:96" s="59" customFormat="1" ht="18.75" customHeight="1" x14ac:dyDescent="0.3">
      <c r="A147" s="273" t="str">
        <f>IF(ISBLANK('ÁREA MEJORA COMPETENCIAL'!A147),"",'ÁREA MEJORA COMPETENCIAL'!A147)</f>
        <v/>
      </c>
      <c r="B147" s="129" t="str">
        <f>IF(ISBLANK('ÁREA MEJORA COMPETENCIAL'!B147),"",'ÁREA MEJORA COMPETENCIAL'!B147)</f>
        <v/>
      </c>
      <c r="C147" s="101" t="str">
        <f>IF(ISBLANK('ÁREA MEJORA COMPETENCIAL'!C147),"",'ÁREA MEJORA COMPETENCIAL'!C147)</f>
        <v/>
      </c>
      <c r="D147" s="14" t="str">
        <f>IF(ISBLANK('ÁREA MEJORA COMPETENCIAL'!D147),"",'ÁREA MEJORA COMPETENCIAL'!D147)</f>
        <v/>
      </c>
      <c r="E147" s="14" t="str">
        <f>IF(ISBLANK('ÁREA MEJORA COMPETENCIAL'!E147),"",'ÁREA MEJORA COMPETENCIAL'!E147)</f>
        <v/>
      </c>
      <c r="F147" s="14" t="str">
        <f>IF(ISBLANK('ÁREA MEJORA COMPETENCIAL'!F147),"",'ÁREA MEJORA COMPETENCIAL'!F147)</f>
        <v/>
      </c>
      <c r="G147" s="41"/>
      <c r="H147" s="170"/>
      <c r="I147" s="170"/>
      <c r="J147" s="170"/>
      <c r="K147" s="170"/>
      <c r="L147" s="170"/>
      <c r="M147" s="170"/>
      <c r="N147" s="36"/>
      <c r="O147" s="36"/>
      <c r="P147" s="36"/>
      <c r="Q147" s="197">
        <f t="shared" si="56"/>
        <v>0</v>
      </c>
      <c r="R147" s="36"/>
      <c r="S147" s="36"/>
      <c r="T147" s="31">
        <f t="shared" si="57"/>
        <v>0</v>
      </c>
      <c r="U147" s="36"/>
      <c r="V147" s="36"/>
      <c r="W147" s="31">
        <f t="shared" si="58"/>
        <v>0</v>
      </c>
      <c r="X147" s="36"/>
      <c r="Y147" s="36"/>
      <c r="Z147" s="31">
        <f t="shared" si="59"/>
        <v>0</v>
      </c>
      <c r="AA147" s="36"/>
      <c r="AB147" s="36"/>
      <c r="AC147" s="31">
        <f t="shared" si="60"/>
        <v>0</v>
      </c>
      <c r="AD147" s="36"/>
      <c r="AE147" s="197">
        <f t="shared" si="61"/>
        <v>0</v>
      </c>
      <c r="AF147" s="36"/>
      <c r="AG147" s="36"/>
      <c r="AH147" s="31">
        <f t="shared" si="62"/>
        <v>0</v>
      </c>
      <c r="AI147" s="36"/>
      <c r="AJ147" s="36"/>
      <c r="AK147" s="31">
        <f t="shared" si="63"/>
        <v>0</v>
      </c>
      <c r="AL147" s="36"/>
      <c r="AM147" s="36"/>
      <c r="AN147" s="31">
        <f t="shared" si="64"/>
        <v>0</v>
      </c>
      <c r="AO147" s="36"/>
      <c r="AP147" s="36"/>
      <c r="AQ147" s="31">
        <f t="shared" si="65"/>
        <v>0</v>
      </c>
      <c r="AR147" s="36"/>
      <c r="AS147" s="197">
        <f t="shared" si="66"/>
        <v>0</v>
      </c>
      <c r="AT147" s="225"/>
      <c r="AU147" s="225"/>
      <c r="AV147" s="31">
        <f t="shared" si="67"/>
        <v>0</v>
      </c>
      <c r="AW147" s="36"/>
      <c r="AX147" s="36"/>
      <c r="AY147" s="31">
        <f t="shared" si="68"/>
        <v>0</v>
      </c>
      <c r="AZ147" s="36"/>
      <c r="BA147" s="36"/>
      <c r="BB147" s="31">
        <f t="shared" si="69"/>
        <v>0</v>
      </c>
      <c r="BC147" s="36"/>
      <c r="BD147" s="36"/>
      <c r="BE147" s="31">
        <f t="shared" si="70"/>
        <v>0</v>
      </c>
      <c r="BF147" s="31" t="str">
        <f t="shared" si="71"/>
        <v/>
      </c>
      <c r="BG147" s="36"/>
      <c r="BH147" s="197">
        <f t="shared" si="72"/>
        <v>0</v>
      </c>
      <c r="BI147" s="113"/>
      <c r="BJ147" s="113"/>
      <c r="BK147" s="31">
        <f t="shared" si="73"/>
        <v>0</v>
      </c>
      <c r="BL147" s="113"/>
      <c r="BM147" s="113"/>
      <c r="BN147" s="31">
        <f t="shared" si="74"/>
        <v>0</v>
      </c>
      <c r="BO147" s="113"/>
      <c r="BP147" s="197">
        <f t="shared" si="75"/>
        <v>0</v>
      </c>
      <c r="BQ147" s="36"/>
      <c r="BR147" s="36"/>
      <c r="BS147" s="31">
        <f t="shared" si="76"/>
        <v>0</v>
      </c>
      <c r="BT147" s="36"/>
      <c r="BU147" s="36"/>
      <c r="BV147" s="31">
        <f t="shared" si="77"/>
        <v>0</v>
      </c>
      <c r="BW147" s="36"/>
      <c r="BX147" s="36"/>
      <c r="BY147" s="31">
        <f t="shared" si="78"/>
        <v>0</v>
      </c>
      <c r="BZ147" s="36"/>
      <c r="CA147" s="36"/>
      <c r="CB147" s="31">
        <f t="shared" si="79"/>
        <v>0</v>
      </c>
      <c r="CC147" s="36"/>
      <c r="CD147" s="36"/>
      <c r="CE147" s="31">
        <f t="shared" si="80"/>
        <v>0</v>
      </c>
      <c r="CF147" s="36"/>
      <c r="CG147" s="36"/>
      <c r="CH147" s="31">
        <f t="shared" si="81"/>
        <v>0</v>
      </c>
      <c r="CI147" s="36"/>
      <c r="CJ147" s="213">
        <f t="shared" si="82"/>
        <v>0</v>
      </c>
      <c r="CK147" s="117"/>
      <c r="CL147" s="9" t="str">
        <f>IF(ISBLANK('ÁREA MEJORA COMPETENCIAL'!S147),"",(IF(ISERROR('ÁREA MEJORA COMPETENCIAL'!S147),"",('ÁREA MEJORA COMPETENCIAL'!Y147)*3.3333333)))</f>
        <v/>
      </c>
      <c r="CM147" s="4" t="str">
        <f>IF(ISBLANK('ÁREA MEJORA COMPETENCIAL'!S147),"",(MROUND(CL147,4)))</f>
        <v/>
      </c>
      <c r="CN147" s="6" t="str">
        <f>IF('ÁREA MEJORA COMPETENCIAL'!Y147&lt;=2,"",CM147)</f>
        <v/>
      </c>
      <c r="CO147" s="214">
        <f t="shared" si="83"/>
        <v>0</v>
      </c>
      <c r="CP147" s="42" t="str">
        <f>IF(ISBLANK('ÁREA MEJORA COMPETENCIAL'!S147),"",IF(CN147="","",CO147-CN147))</f>
        <v/>
      </c>
      <c r="CQ147" s="122" t="str">
        <f>IF(ISBLANK('ÁREA MEJORA COMPETENCIAL'!S147),"",IF(CN147="","VER RESULTADOS",CO147/CN147))</f>
        <v/>
      </c>
      <c r="CR147" s="75"/>
    </row>
    <row r="148" spans="1:96" s="59" customFormat="1" ht="18.75" customHeight="1" x14ac:dyDescent="0.3">
      <c r="A148" s="273" t="str">
        <f>IF(ISBLANK('ÁREA MEJORA COMPETENCIAL'!A148),"",'ÁREA MEJORA COMPETENCIAL'!A148)</f>
        <v/>
      </c>
      <c r="B148" s="129" t="str">
        <f>IF(ISBLANK('ÁREA MEJORA COMPETENCIAL'!B148),"",'ÁREA MEJORA COMPETENCIAL'!B148)</f>
        <v/>
      </c>
      <c r="C148" s="101" t="str">
        <f>IF(ISBLANK('ÁREA MEJORA COMPETENCIAL'!C148),"",'ÁREA MEJORA COMPETENCIAL'!C148)</f>
        <v/>
      </c>
      <c r="D148" s="14" t="str">
        <f>IF(ISBLANK('ÁREA MEJORA COMPETENCIAL'!D148),"",'ÁREA MEJORA COMPETENCIAL'!D148)</f>
        <v/>
      </c>
      <c r="E148" s="14" t="str">
        <f>IF(ISBLANK('ÁREA MEJORA COMPETENCIAL'!E148),"",'ÁREA MEJORA COMPETENCIAL'!E148)</f>
        <v/>
      </c>
      <c r="F148" s="14" t="str">
        <f>IF(ISBLANK('ÁREA MEJORA COMPETENCIAL'!F148),"",'ÁREA MEJORA COMPETENCIAL'!F148)</f>
        <v/>
      </c>
      <c r="G148" s="41"/>
      <c r="H148" s="170"/>
      <c r="I148" s="170"/>
      <c r="J148" s="170"/>
      <c r="K148" s="170"/>
      <c r="L148" s="170"/>
      <c r="M148" s="170"/>
      <c r="N148" s="36"/>
      <c r="O148" s="36"/>
      <c r="P148" s="36"/>
      <c r="Q148" s="197">
        <f t="shared" si="56"/>
        <v>0</v>
      </c>
      <c r="R148" s="36"/>
      <c r="S148" s="36"/>
      <c r="T148" s="31">
        <f t="shared" si="57"/>
        <v>0</v>
      </c>
      <c r="U148" s="36"/>
      <c r="V148" s="36"/>
      <c r="W148" s="31">
        <f t="shared" si="58"/>
        <v>0</v>
      </c>
      <c r="X148" s="36"/>
      <c r="Y148" s="36"/>
      <c r="Z148" s="31">
        <f t="shared" si="59"/>
        <v>0</v>
      </c>
      <c r="AA148" s="36"/>
      <c r="AB148" s="36"/>
      <c r="AC148" s="31">
        <f t="shared" si="60"/>
        <v>0</v>
      </c>
      <c r="AD148" s="36"/>
      <c r="AE148" s="197">
        <f t="shared" si="61"/>
        <v>0</v>
      </c>
      <c r="AF148" s="36"/>
      <c r="AG148" s="36"/>
      <c r="AH148" s="31">
        <f t="shared" si="62"/>
        <v>0</v>
      </c>
      <c r="AI148" s="36"/>
      <c r="AJ148" s="36"/>
      <c r="AK148" s="31">
        <f t="shared" si="63"/>
        <v>0</v>
      </c>
      <c r="AL148" s="36"/>
      <c r="AM148" s="36"/>
      <c r="AN148" s="31">
        <f t="shared" si="64"/>
        <v>0</v>
      </c>
      <c r="AO148" s="36"/>
      <c r="AP148" s="36"/>
      <c r="AQ148" s="31">
        <f t="shared" si="65"/>
        <v>0</v>
      </c>
      <c r="AR148" s="36"/>
      <c r="AS148" s="197">
        <f t="shared" si="66"/>
        <v>0</v>
      </c>
      <c r="AT148" s="225"/>
      <c r="AU148" s="225"/>
      <c r="AV148" s="31">
        <f t="shared" si="67"/>
        <v>0</v>
      </c>
      <c r="AW148" s="36"/>
      <c r="AX148" s="36"/>
      <c r="AY148" s="31">
        <f t="shared" si="68"/>
        <v>0</v>
      </c>
      <c r="AZ148" s="36"/>
      <c r="BA148" s="36"/>
      <c r="BB148" s="31">
        <f t="shared" si="69"/>
        <v>0</v>
      </c>
      <c r="BC148" s="36"/>
      <c r="BD148" s="36"/>
      <c r="BE148" s="31">
        <f t="shared" si="70"/>
        <v>0</v>
      </c>
      <c r="BF148" s="31" t="str">
        <f t="shared" si="71"/>
        <v/>
      </c>
      <c r="BG148" s="36"/>
      <c r="BH148" s="197">
        <f t="shared" si="72"/>
        <v>0</v>
      </c>
      <c r="BI148" s="113"/>
      <c r="BJ148" s="113"/>
      <c r="BK148" s="31">
        <f t="shared" si="73"/>
        <v>0</v>
      </c>
      <c r="BL148" s="113"/>
      <c r="BM148" s="113"/>
      <c r="BN148" s="31">
        <f t="shared" si="74"/>
        <v>0</v>
      </c>
      <c r="BO148" s="113"/>
      <c r="BP148" s="197">
        <f t="shared" si="75"/>
        <v>0</v>
      </c>
      <c r="BQ148" s="36"/>
      <c r="BR148" s="36"/>
      <c r="BS148" s="31">
        <f t="shared" si="76"/>
        <v>0</v>
      </c>
      <c r="BT148" s="36"/>
      <c r="BU148" s="36"/>
      <c r="BV148" s="31">
        <f t="shared" si="77"/>
        <v>0</v>
      </c>
      <c r="BW148" s="36"/>
      <c r="BX148" s="36"/>
      <c r="BY148" s="31">
        <f t="shared" si="78"/>
        <v>0</v>
      </c>
      <c r="BZ148" s="36"/>
      <c r="CA148" s="36"/>
      <c r="CB148" s="31">
        <f t="shared" si="79"/>
        <v>0</v>
      </c>
      <c r="CC148" s="36"/>
      <c r="CD148" s="36"/>
      <c r="CE148" s="31">
        <f t="shared" si="80"/>
        <v>0</v>
      </c>
      <c r="CF148" s="36"/>
      <c r="CG148" s="36"/>
      <c r="CH148" s="31">
        <f t="shared" si="81"/>
        <v>0</v>
      </c>
      <c r="CI148" s="36"/>
      <c r="CJ148" s="213">
        <f t="shared" si="82"/>
        <v>0</v>
      </c>
      <c r="CK148" s="117"/>
      <c r="CL148" s="9" t="str">
        <f>IF(ISBLANK('ÁREA MEJORA COMPETENCIAL'!S148),"",(IF(ISERROR('ÁREA MEJORA COMPETENCIAL'!S148),"",('ÁREA MEJORA COMPETENCIAL'!Y148)*3.3333333)))</f>
        <v/>
      </c>
      <c r="CM148" s="4" t="str">
        <f>IF(ISBLANK('ÁREA MEJORA COMPETENCIAL'!S148),"",(MROUND(CL148,4)))</f>
        <v/>
      </c>
      <c r="CN148" s="6" t="str">
        <f>IF('ÁREA MEJORA COMPETENCIAL'!Y148&lt;=2,"",CM148)</f>
        <v/>
      </c>
      <c r="CO148" s="214">
        <f t="shared" si="83"/>
        <v>0</v>
      </c>
      <c r="CP148" s="42" t="str">
        <f>IF(ISBLANK('ÁREA MEJORA COMPETENCIAL'!S148),"",IF(CN148="","",CO148-CN148))</f>
        <v/>
      </c>
      <c r="CQ148" s="122" t="str">
        <f>IF(ISBLANK('ÁREA MEJORA COMPETENCIAL'!S148),"",IF(CN148="","VER RESULTADOS",CO148/CN148))</f>
        <v/>
      </c>
      <c r="CR148" s="75"/>
    </row>
    <row r="149" spans="1:96" s="59" customFormat="1" ht="18.75" customHeight="1" x14ac:dyDescent="0.3">
      <c r="A149" s="273" t="str">
        <f>IF(ISBLANK('ÁREA MEJORA COMPETENCIAL'!A149),"",'ÁREA MEJORA COMPETENCIAL'!A149)</f>
        <v/>
      </c>
      <c r="B149" s="129" t="str">
        <f>IF(ISBLANK('ÁREA MEJORA COMPETENCIAL'!B149),"",'ÁREA MEJORA COMPETENCIAL'!B149)</f>
        <v/>
      </c>
      <c r="C149" s="101" t="str">
        <f>IF(ISBLANK('ÁREA MEJORA COMPETENCIAL'!C149),"",'ÁREA MEJORA COMPETENCIAL'!C149)</f>
        <v/>
      </c>
      <c r="D149" s="14" t="str">
        <f>IF(ISBLANK('ÁREA MEJORA COMPETENCIAL'!D149),"",'ÁREA MEJORA COMPETENCIAL'!D149)</f>
        <v/>
      </c>
      <c r="E149" s="14" t="str">
        <f>IF(ISBLANK('ÁREA MEJORA COMPETENCIAL'!E149),"",'ÁREA MEJORA COMPETENCIAL'!E149)</f>
        <v/>
      </c>
      <c r="F149" s="14" t="str">
        <f>IF(ISBLANK('ÁREA MEJORA COMPETENCIAL'!F149),"",'ÁREA MEJORA COMPETENCIAL'!F149)</f>
        <v/>
      </c>
      <c r="G149" s="41"/>
      <c r="H149" s="170"/>
      <c r="I149" s="170"/>
      <c r="J149" s="170"/>
      <c r="K149" s="170"/>
      <c r="L149" s="170"/>
      <c r="M149" s="170"/>
      <c r="N149" s="36"/>
      <c r="O149" s="36"/>
      <c r="P149" s="36"/>
      <c r="Q149" s="197">
        <f t="shared" si="56"/>
        <v>0</v>
      </c>
      <c r="R149" s="36"/>
      <c r="S149" s="36"/>
      <c r="T149" s="31">
        <f t="shared" si="57"/>
        <v>0</v>
      </c>
      <c r="U149" s="36"/>
      <c r="V149" s="36"/>
      <c r="W149" s="31">
        <f t="shared" si="58"/>
        <v>0</v>
      </c>
      <c r="X149" s="36"/>
      <c r="Y149" s="36"/>
      <c r="Z149" s="31">
        <f t="shared" si="59"/>
        <v>0</v>
      </c>
      <c r="AA149" s="36"/>
      <c r="AB149" s="36"/>
      <c r="AC149" s="31">
        <f t="shared" si="60"/>
        <v>0</v>
      </c>
      <c r="AD149" s="36"/>
      <c r="AE149" s="197">
        <f t="shared" si="61"/>
        <v>0</v>
      </c>
      <c r="AF149" s="36"/>
      <c r="AG149" s="36"/>
      <c r="AH149" s="31">
        <f t="shared" si="62"/>
        <v>0</v>
      </c>
      <c r="AI149" s="36"/>
      <c r="AJ149" s="36"/>
      <c r="AK149" s="31">
        <f t="shared" si="63"/>
        <v>0</v>
      </c>
      <c r="AL149" s="36"/>
      <c r="AM149" s="36"/>
      <c r="AN149" s="31">
        <f t="shared" si="64"/>
        <v>0</v>
      </c>
      <c r="AO149" s="36"/>
      <c r="AP149" s="36"/>
      <c r="AQ149" s="31">
        <f t="shared" si="65"/>
        <v>0</v>
      </c>
      <c r="AR149" s="36"/>
      <c r="AS149" s="197">
        <f t="shared" si="66"/>
        <v>0</v>
      </c>
      <c r="AT149" s="225"/>
      <c r="AU149" s="225"/>
      <c r="AV149" s="31">
        <f t="shared" si="67"/>
        <v>0</v>
      </c>
      <c r="AW149" s="36"/>
      <c r="AX149" s="36"/>
      <c r="AY149" s="31">
        <f t="shared" si="68"/>
        <v>0</v>
      </c>
      <c r="AZ149" s="36"/>
      <c r="BA149" s="36"/>
      <c r="BB149" s="31">
        <f t="shared" si="69"/>
        <v>0</v>
      </c>
      <c r="BC149" s="36"/>
      <c r="BD149" s="36"/>
      <c r="BE149" s="31">
        <f t="shared" si="70"/>
        <v>0</v>
      </c>
      <c r="BF149" s="31" t="str">
        <f t="shared" si="71"/>
        <v/>
      </c>
      <c r="BG149" s="36"/>
      <c r="BH149" s="197">
        <f t="shared" si="72"/>
        <v>0</v>
      </c>
      <c r="BI149" s="113"/>
      <c r="BJ149" s="113"/>
      <c r="BK149" s="31">
        <f t="shared" si="73"/>
        <v>0</v>
      </c>
      <c r="BL149" s="113"/>
      <c r="BM149" s="113"/>
      <c r="BN149" s="31">
        <f t="shared" si="74"/>
        <v>0</v>
      </c>
      <c r="BO149" s="113"/>
      <c r="BP149" s="197">
        <f t="shared" si="75"/>
        <v>0</v>
      </c>
      <c r="BQ149" s="36"/>
      <c r="BR149" s="36"/>
      <c r="BS149" s="31">
        <f t="shared" si="76"/>
        <v>0</v>
      </c>
      <c r="BT149" s="36"/>
      <c r="BU149" s="36"/>
      <c r="BV149" s="31">
        <f t="shared" si="77"/>
        <v>0</v>
      </c>
      <c r="BW149" s="36"/>
      <c r="BX149" s="36"/>
      <c r="BY149" s="31">
        <f t="shared" si="78"/>
        <v>0</v>
      </c>
      <c r="BZ149" s="36"/>
      <c r="CA149" s="36"/>
      <c r="CB149" s="31">
        <f t="shared" si="79"/>
        <v>0</v>
      </c>
      <c r="CC149" s="36"/>
      <c r="CD149" s="36"/>
      <c r="CE149" s="31">
        <f t="shared" si="80"/>
        <v>0</v>
      </c>
      <c r="CF149" s="36"/>
      <c r="CG149" s="36"/>
      <c r="CH149" s="31">
        <f t="shared" si="81"/>
        <v>0</v>
      </c>
      <c r="CI149" s="36"/>
      <c r="CJ149" s="213">
        <f t="shared" si="82"/>
        <v>0</v>
      </c>
      <c r="CK149" s="117"/>
      <c r="CL149" s="9" t="str">
        <f>IF(ISBLANK('ÁREA MEJORA COMPETENCIAL'!S149),"",(IF(ISERROR('ÁREA MEJORA COMPETENCIAL'!S149),"",('ÁREA MEJORA COMPETENCIAL'!Y149)*3.3333333)))</f>
        <v/>
      </c>
      <c r="CM149" s="4" t="str">
        <f>IF(ISBLANK('ÁREA MEJORA COMPETENCIAL'!S149),"",(MROUND(CL149,4)))</f>
        <v/>
      </c>
      <c r="CN149" s="6" t="str">
        <f>IF('ÁREA MEJORA COMPETENCIAL'!Y149&lt;=2,"",CM149)</f>
        <v/>
      </c>
      <c r="CO149" s="214">
        <f t="shared" si="83"/>
        <v>0</v>
      </c>
      <c r="CP149" s="42" t="str">
        <f>IF(ISBLANK('ÁREA MEJORA COMPETENCIAL'!S149),"",IF(CN149="","",CO149-CN149))</f>
        <v/>
      </c>
      <c r="CQ149" s="122" t="str">
        <f>IF(ISBLANK('ÁREA MEJORA COMPETENCIAL'!S149),"",IF(CN149="","VER RESULTADOS",CO149/CN149))</f>
        <v/>
      </c>
      <c r="CR149" s="75"/>
    </row>
    <row r="150" spans="1:96" s="59" customFormat="1" ht="18.75" customHeight="1" x14ac:dyDescent="0.3">
      <c r="A150" s="273" t="str">
        <f>IF(ISBLANK('ÁREA MEJORA COMPETENCIAL'!A150),"",'ÁREA MEJORA COMPETENCIAL'!A150)</f>
        <v/>
      </c>
      <c r="B150" s="129" t="str">
        <f>IF(ISBLANK('ÁREA MEJORA COMPETENCIAL'!B150),"",'ÁREA MEJORA COMPETENCIAL'!B150)</f>
        <v/>
      </c>
      <c r="C150" s="101" t="str">
        <f>IF(ISBLANK('ÁREA MEJORA COMPETENCIAL'!C150),"",'ÁREA MEJORA COMPETENCIAL'!C150)</f>
        <v/>
      </c>
      <c r="D150" s="14" t="str">
        <f>IF(ISBLANK('ÁREA MEJORA COMPETENCIAL'!D150),"",'ÁREA MEJORA COMPETENCIAL'!D150)</f>
        <v/>
      </c>
      <c r="E150" s="14" t="str">
        <f>IF(ISBLANK('ÁREA MEJORA COMPETENCIAL'!E150),"",'ÁREA MEJORA COMPETENCIAL'!E150)</f>
        <v/>
      </c>
      <c r="F150" s="14" t="str">
        <f>IF(ISBLANK('ÁREA MEJORA COMPETENCIAL'!F150),"",'ÁREA MEJORA COMPETENCIAL'!F150)</f>
        <v/>
      </c>
      <c r="G150" s="41"/>
      <c r="H150" s="170"/>
      <c r="I150" s="170"/>
      <c r="J150" s="170"/>
      <c r="K150" s="170"/>
      <c r="L150" s="170"/>
      <c r="M150" s="170"/>
      <c r="N150" s="36"/>
      <c r="O150" s="36"/>
      <c r="P150" s="36"/>
      <c r="Q150" s="197">
        <f t="shared" si="56"/>
        <v>0</v>
      </c>
      <c r="R150" s="36"/>
      <c r="S150" s="36"/>
      <c r="T150" s="31">
        <f t="shared" si="57"/>
        <v>0</v>
      </c>
      <c r="U150" s="36"/>
      <c r="V150" s="36"/>
      <c r="W150" s="31">
        <f t="shared" si="58"/>
        <v>0</v>
      </c>
      <c r="X150" s="36"/>
      <c r="Y150" s="36"/>
      <c r="Z150" s="31">
        <f t="shared" si="59"/>
        <v>0</v>
      </c>
      <c r="AA150" s="36"/>
      <c r="AB150" s="36"/>
      <c r="AC150" s="31">
        <f t="shared" si="60"/>
        <v>0</v>
      </c>
      <c r="AD150" s="36"/>
      <c r="AE150" s="197">
        <f t="shared" si="61"/>
        <v>0</v>
      </c>
      <c r="AF150" s="36"/>
      <c r="AG150" s="36"/>
      <c r="AH150" s="31">
        <f t="shared" si="62"/>
        <v>0</v>
      </c>
      <c r="AI150" s="36"/>
      <c r="AJ150" s="36"/>
      <c r="AK150" s="31">
        <f t="shared" si="63"/>
        <v>0</v>
      </c>
      <c r="AL150" s="36"/>
      <c r="AM150" s="36"/>
      <c r="AN150" s="31">
        <f t="shared" si="64"/>
        <v>0</v>
      </c>
      <c r="AO150" s="36"/>
      <c r="AP150" s="36"/>
      <c r="AQ150" s="31">
        <f t="shared" si="65"/>
        <v>0</v>
      </c>
      <c r="AR150" s="36"/>
      <c r="AS150" s="197">
        <f t="shared" si="66"/>
        <v>0</v>
      </c>
      <c r="AT150" s="225"/>
      <c r="AU150" s="225"/>
      <c r="AV150" s="31">
        <f t="shared" si="67"/>
        <v>0</v>
      </c>
      <c r="AW150" s="36"/>
      <c r="AX150" s="36"/>
      <c r="AY150" s="31">
        <f t="shared" si="68"/>
        <v>0</v>
      </c>
      <c r="AZ150" s="36"/>
      <c r="BA150" s="36"/>
      <c r="BB150" s="31">
        <f t="shared" si="69"/>
        <v>0</v>
      </c>
      <c r="BC150" s="36"/>
      <c r="BD150" s="36"/>
      <c r="BE150" s="31">
        <f t="shared" si="70"/>
        <v>0</v>
      </c>
      <c r="BF150" s="31" t="str">
        <f t="shared" si="71"/>
        <v/>
      </c>
      <c r="BG150" s="36"/>
      <c r="BH150" s="197">
        <f t="shared" si="72"/>
        <v>0</v>
      </c>
      <c r="BI150" s="113"/>
      <c r="BJ150" s="113"/>
      <c r="BK150" s="31">
        <f t="shared" si="73"/>
        <v>0</v>
      </c>
      <c r="BL150" s="113"/>
      <c r="BM150" s="113"/>
      <c r="BN150" s="31">
        <f t="shared" si="74"/>
        <v>0</v>
      </c>
      <c r="BO150" s="113"/>
      <c r="BP150" s="197">
        <f t="shared" si="75"/>
        <v>0</v>
      </c>
      <c r="BQ150" s="36"/>
      <c r="BR150" s="36"/>
      <c r="BS150" s="31">
        <f t="shared" si="76"/>
        <v>0</v>
      </c>
      <c r="BT150" s="36"/>
      <c r="BU150" s="36"/>
      <c r="BV150" s="31">
        <f t="shared" si="77"/>
        <v>0</v>
      </c>
      <c r="BW150" s="36"/>
      <c r="BX150" s="36"/>
      <c r="BY150" s="31">
        <f t="shared" si="78"/>
        <v>0</v>
      </c>
      <c r="BZ150" s="36"/>
      <c r="CA150" s="36"/>
      <c r="CB150" s="31">
        <f t="shared" si="79"/>
        <v>0</v>
      </c>
      <c r="CC150" s="36"/>
      <c r="CD150" s="36"/>
      <c r="CE150" s="31">
        <f t="shared" si="80"/>
        <v>0</v>
      </c>
      <c r="CF150" s="36"/>
      <c r="CG150" s="36"/>
      <c r="CH150" s="31">
        <f t="shared" si="81"/>
        <v>0</v>
      </c>
      <c r="CI150" s="36"/>
      <c r="CJ150" s="213">
        <f t="shared" si="82"/>
        <v>0</v>
      </c>
      <c r="CK150" s="117"/>
      <c r="CL150" s="9" t="str">
        <f>IF(ISBLANK('ÁREA MEJORA COMPETENCIAL'!S150),"",(IF(ISERROR('ÁREA MEJORA COMPETENCIAL'!S150),"",('ÁREA MEJORA COMPETENCIAL'!Y150)*3.3333333)))</f>
        <v/>
      </c>
      <c r="CM150" s="4" t="str">
        <f>IF(ISBLANK('ÁREA MEJORA COMPETENCIAL'!S150),"",(MROUND(CL150,4)))</f>
        <v/>
      </c>
      <c r="CN150" s="6" t="str">
        <f>IF('ÁREA MEJORA COMPETENCIAL'!Y150&lt;=2,"",CM150)</f>
        <v/>
      </c>
      <c r="CO150" s="214">
        <f t="shared" si="83"/>
        <v>0</v>
      </c>
      <c r="CP150" s="42" t="str">
        <f>IF(ISBLANK('ÁREA MEJORA COMPETENCIAL'!S150),"",IF(CN150="","",CO150-CN150))</f>
        <v/>
      </c>
      <c r="CQ150" s="122" t="str">
        <f>IF(ISBLANK('ÁREA MEJORA COMPETENCIAL'!S150),"",IF(CN150="","VER RESULTADOS",CO150/CN150))</f>
        <v/>
      </c>
      <c r="CR150" s="75"/>
    </row>
    <row r="151" spans="1:96" s="59" customFormat="1" ht="18.75" customHeight="1" x14ac:dyDescent="0.3">
      <c r="A151" s="273" t="str">
        <f>IF(ISBLANK('ÁREA MEJORA COMPETENCIAL'!A151),"",'ÁREA MEJORA COMPETENCIAL'!A151)</f>
        <v/>
      </c>
      <c r="B151" s="129" t="str">
        <f>IF(ISBLANK('ÁREA MEJORA COMPETENCIAL'!B151),"",'ÁREA MEJORA COMPETENCIAL'!B151)</f>
        <v/>
      </c>
      <c r="C151" s="101" t="str">
        <f>IF(ISBLANK('ÁREA MEJORA COMPETENCIAL'!C151),"",'ÁREA MEJORA COMPETENCIAL'!C151)</f>
        <v/>
      </c>
      <c r="D151" s="14" t="str">
        <f>IF(ISBLANK('ÁREA MEJORA COMPETENCIAL'!D151),"",'ÁREA MEJORA COMPETENCIAL'!D151)</f>
        <v/>
      </c>
      <c r="E151" s="14" t="str">
        <f>IF(ISBLANK('ÁREA MEJORA COMPETENCIAL'!E151),"",'ÁREA MEJORA COMPETENCIAL'!E151)</f>
        <v/>
      </c>
      <c r="F151" s="14" t="str">
        <f>IF(ISBLANK('ÁREA MEJORA COMPETENCIAL'!F151),"",'ÁREA MEJORA COMPETENCIAL'!F151)</f>
        <v/>
      </c>
      <c r="G151" s="41"/>
      <c r="H151" s="170"/>
      <c r="I151" s="170"/>
      <c r="J151" s="170"/>
      <c r="K151" s="170"/>
      <c r="L151" s="170"/>
      <c r="M151" s="170"/>
      <c r="N151" s="36"/>
      <c r="O151" s="36"/>
      <c r="P151" s="36"/>
      <c r="Q151" s="197">
        <f t="shared" si="56"/>
        <v>0</v>
      </c>
      <c r="R151" s="36"/>
      <c r="S151" s="36"/>
      <c r="T151" s="31">
        <f t="shared" si="57"/>
        <v>0</v>
      </c>
      <c r="U151" s="36"/>
      <c r="V151" s="36"/>
      <c r="W151" s="31">
        <f t="shared" si="58"/>
        <v>0</v>
      </c>
      <c r="X151" s="36"/>
      <c r="Y151" s="36"/>
      <c r="Z151" s="31">
        <f t="shared" si="59"/>
        <v>0</v>
      </c>
      <c r="AA151" s="36"/>
      <c r="AB151" s="36"/>
      <c r="AC151" s="31">
        <f t="shared" si="60"/>
        <v>0</v>
      </c>
      <c r="AD151" s="36"/>
      <c r="AE151" s="197">
        <f t="shared" si="61"/>
        <v>0</v>
      </c>
      <c r="AF151" s="36"/>
      <c r="AG151" s="36"/>
      <c r="AH151" s="31">
        <f t="shared" si="62"/>
        <v>0</v>
      </c>
      <c r="AI151" s="36"/>
      <c r="AJ151" s="36"/>
      <c r="AK151" s="31">
        <f t="shared" si="63"/>
        <v>0</v>
      </c>
      <c r="AL151" s="36"/>
      <c r="AM151" s="36"/>
      <c r="AN151" s="31">
        <f t="shared" si="64"/>
        <v>0</v>
      </c>
      <c r="AO151" s="36"/>
      <c r="AP151" s="36"/>
      <c r="AQ151" s="31">
        <f t="shared" si="65"/>
        <v>0</v>
      </c>
      <c r="AR151" s="36"/>
      <c r="AS151" s="197">
        <f t="shared" si="66"/>
        <v>0</v>
      </c>
      <c r="AT151" s="225"/>
      <c r="AU151" s="225"/>
      <c r="AV151" s="31">
        <f t="shared" si="67"/>
        <v>0</v>
      </c>
      <c r="AW151" s="36"/>
      <c r="AX151" s="36"/>
      <c r="AY151" s="31">
        <f t="shared" si="68"/>
        <v>0</v>
      </c>
      <c r="AZ151" s="36"/>
      <c r="BA151" s="36"/>
      <c r="BB151" s="31">
        <f t="shared" si="69"/>
        <v>0</v>
      </c>
      <c r="BC151" s="36"/>
      <c r="BD151" s="36"/>
      <c r="BE151" s="31">
        <f t="shared" si="70"/>
        <v>0</v>
      </c>
      <c r="BF151" s="31" t="str">
        <f t="shared" si="71"/>
        <v/>
      </c>
      <c r="BG151" s="36"/>
      <c r="BH151" s="197">
        <f t="shared" si="72"/>
        <v>0</v>
      </c>
      <c r="BI151" s="113"/>
      <c r="BJ151" s="113"/>
      <c r="BK151" s="31">
        <f t="shared" si="73"/>
        <v>0</v>
      </c>
      <c r="BL151" s="113"/>
      <c r="BM151" s="113"/>
      <c r="BN151" s="31">
        <f t="shared" si="74"/>
        <v>0</v>
      </c>
      <c r="BO151" s="113"/>
      <c r="BP151" s="197">
        <f t="shared" si="75"/>
        <v>0</v>
      </c>
      <c r="BQ151" s="36"/>
      <c r="BR151" s="36"/>
      <c r="BS151" s="31">
        <f t="shared" si="76"/>
        <v>0</v>
      </c>
      <c r="BT151" s="36"/>
      <c r="BU151" s="36"/>
      <c r="BV151" s="31">
        <f t="shared" si="77"/>
        <v>0</v>
      </c>
      <c r="BW151" s="36"/>
      <c r="BX151" s="36"/>
      <c r="BY151" s="31">
        <f t="shared" si="78"/>
        <v>0</v>
      </c>
      <c r="BZ151" s="36"/>
      <c r="CA151" s="36"/>
      <c r="CB151" s="31">
        <f t="shared" si="79"/>
        <v>0</v>
      </c>
      <c r="CC151" s="36"/>
      <c r="CD151" s="36"/>
      <c r="CE151" s="31">
        <f t="shared" si="80"/>
        <v>0</v>
      </c>
      <c r="CF151" s="36"/>
      <c r="CG151" s="36"/>
      <c r="CH151" s="31">
        <f t="shared" si="81"/>
        <v>0</v>
      </c>
      <c r="CI151" s="36"/>
      <c r="CJ151" s="213">
        <f t="shared" si="82"/>
        <v>0</v>
      </c>
      <c r="CK151" s="117"/>
      <c r="CL151" s="9" t="str">
        <f>IF(ISBLANK('ÁREA MEJORA COMPETENCIAL'!S151),"",(IF(ISERROR('ÁREA MEJORA COMPETENCIAL'!S151),"",('ÁREA MEJORA COMPETENCIAL'!Y151)*3.3333333)))</f>
        <v/>
      </c>
      <c r="CM151" s="4" t="str">
        <f>IF(ISBLANK('ÁREA MEJORA COMPETENCIAL'!S151),"",(MROUND(CL151,4)))</f>
        <v/>
      </c>
      <c r="CN151" s="6" t="str">
        <f>IF('ÁREA MEJORA COMPETENCIAL'!Y151&lt;=2,"",CM151)</f>
        <v/>
      </c>
      <c r="CO151" s="214">
        <f t="shared" si="83"/>
        <v>0</v>
      </c>
      <c r="CP151" s="42" t="str">
        <f>IF(ISBLANK('ÁREA MEJORA COMPETENCIAL'!S151),"",IF(CN151="","",CO151-CN151))</f>
        <v/>
      </c>
      <c r="CQ151" s="122" t="str">
        <f>IF(ISBLANK('ÁREA MEJORA COMPETENCIAL'!S151),"",IF(CN151="","VER RESULTADOS",CO151/CN151))</f>
        <v/>
      </c>
      <c r="CR151" s="75"/>
    </row>
    <row r="152" spans="1:96" s="59" customFormat="1" ht="18.75" customHeight="1" x14ac:dyDescent="0.3">
      <c r="A152" s="273" t="str">
        <f>IF(ISBLANK('ÁREA MEJORA COMPETENCIAL'!A152),"",'ÁREA MEJORA COMPETENCIAL'!A152)</f>
        <v/>
      </c>
      <c r="B152" s="129" t="str">
        <f>IF(ISBLANK('ÁREA MEJORA COMPETENCIAL'!B152),"",'ÁREA MEJORA COMPETENCIAL'!B152)</f>
        <v/>
      </c>
      <c r="C152" s="101" t="str">
        <f>IF(ISBLANK('ÁREA MEJORA COMPETENCIAL'!C152),"",'ÁREA MEJORA COMPETENCIAL'!C152)</f>
        <v/>
      </c>
      <c r="D152" s="14" t="str">
        <f>IF(ISBLANK('ÁREA MEJORA COMPETENCIAL'!D152),"",'ÁREA MEJORA COMPETENCIAL'!D152)</f>
        <v/>
      </c>
      <c r="E152" s="14" t="str">
        <f>IF(ISBLANK('ÁREA MEJORA COMPETENCIAL'!E152),"",'ÁREA MEJORA COMPETENCIAL'!E152)</f>
        <v/>
      </c>
      <c r="F152" s="14" t="str">
        <f>IF(ISBLANK('ÁREA MEJORA COMPETENCIAL'!F152),"",'ÁREA MEJORA COMPETENCIAL'!F152)</f>
        <v/>
      </c>
      <c r="G152" s="41"/>
      <c r="H152" s="170"/>
      <c r="I152" s="170"/>
      <c r="J152" s="170"/>
      <c r="K152" s="170"/>
      <c r="L152" s="170"/>
      <c r="M152" s="170"/>
      <c r="N152" s="36"/>
      <c r="O152" s="36"/>
      <c r="P152" s="36"/>
      <c r="Q152" s="197">
        <f t="shared" si="56"/>
        <v>0</v>
      </c>
      <c r="R152" s="36"/>
      <c r="S152" s="36"/>
      <c r="T152" s="31">
        <f t="shared" si="57"/>
        <v>0</v>
      </c>
      <c r="U152" s="36"/>
      <c r="V152" s="36"/>
      <c r="W152" s="31">
        <f t="shared" si="58"/>
        <v>0</v>
      </c>
      <c r="X152" s="36"/>
      <c r="Y152" s="36"/>
      <c r="Z152" s="31">
        <f t="shared" si="59"/>
        <v>0</v>
      </c>
      <c r="AA152" s="36"/>
      <c r="AB152" s="36"/>
      <c r="AC152" s="31">
        <f t="shared" si="60"/>
        <v>0</v>
      </c>
      <c r="AD152" s="36"/>
      <c r="AE152" s="197">
        <f t="shared" si="61"/>
        <v>0</v>
      </c>
      <c r="AF152" s="36"/>
      <c r="AG152" s="36"/>
      <c r="AH152" s="31">
        <f t="shared" si="62"/>
        <v>0</v>
      </c>
      <c r="AI152" s="36"/>
      <c r="AJ152" s="36"/>
      <c r="AK152" s="31">
        <f t="shared" si="63"/>
        <v>0</v>
      </c>
      <c r="AL152" s="36"/>
      <c r="AM152" s="36"/>
      <c r="AN152" s="31">
        <f t="shared" si="64"/>
        <v>0</v>
      </c>
      <c r="AO152" s="36"/>
      <c r="AP152" s="36"/>
      <c r="AQ152" s="31">
        <f t="shared" si="65"/>
        <v>0</v>
      </c>
      <c r="AR152" s="36"/>
      <c r="AS152" s="197">
        <f t="shared" si="66"/>
        <v>0</v>
      </c>
      <c r="AT152" s="225"/>
      <c r="AU152" s="225"/>
      <c r="AV152" s="31">
        <f t="shared" si="67"/>
        <v>0</v>
      </c>
      <c r="AW152" s="36"/>
      <c r="AX152" s="36"/>
      <c r="AY152" s="31">
        <f t="shared" si="68"/>
        <v>0</v>
      </c>
      <c r="AZ152" s="36"/>
      <c r="BA152" s="36"/>
      <c r="BB152" s="31">
        <f t="shared" si="69"/>
        <v>0</v>
      </c>
      <c r="BC152" s="36"/>
      <c r="BD152" s="36"/>
      <c r="BE152" s="31">
        <f t="shared" si="70"/>
        <v>0</v>
      </c>
      <c r="BF152" s="31" t="str">
        <f t="shared" si="71"/>
        <v/>
      </c>
      <c r="BG152" s="36"/>
      <c r="BH152" s="197">
        <f t="shared" si="72"/>
        <v>0</v>
      </c>
      <c r="BI152" s="113"/>
      <c r="BJ152" s="113"/>
      <c r="BK152" s="31">
        <f t="shared" si="73"/>
        <v>0</v>
      </c>
      <c r="BL152" s="113"/>
      <c r="BM152" s="113"/>
      <c r="BN152" s="31">
        <f t="shared" si="74"/>
        <v>0</v>
      </c>
      <c r="BO152" s="113"/>
      <c r="BP152" s="197">
        <f t="shared" si="75"/>
        <v>0</v>
      </c>
      <c r="BQ152" s="36"/>
      <c r="BR152" s="36"/>
      <c r="BS152" s="31">
        <f t="shared" si="76"/>
        <v>0</v>
      </c>
      <c r="BT152" s="36"/>
      <c r="BU152" s="36"/>
      <c r="BV152" s="31">
        <f t="shared" si="77"/>
        <v>0</v>
      </c>
      <c r="BW152" s="36"/>
      <c r="BX152" s="36"/>
      <c r="BY152" s="31">
        <f t="shared" si="78"/>
        <v>0</v>
      </c>
      <c r="BZ152" s="36"/>
      <c r="CA152" s="36"/>
      <c r="CB152" s="31">
        <f t="shared" si="79"/>
        <v>0</v>
      </c>
      <c r="CC152" s="36"/>
      <c r="CD152" s="36"/>
      <c r="CE152" s="31">
        <f t="shared" si="80"/>
        <v>0</v>
      </c>
      <c r="CF152" s="36"/>
      <c r="CG152" s="36"/>
      <c r="CH152" s="31">
        <f t="shared" si="81"/>
        <v>0</v>
      </c>
      <c r="CI152" s="36"/>
      <c r="CJ152" s="213">
        <f t="shared" si="82"/>
        <v>0</v>
      </c>
      <c r="CK152" s="117"/>
      <c r="CL152" s="9" t="str">
        <f>IF(ISBLANK('ÁREA MEJORA COMPETENCIAL'!S152),"",(IF(ISERROR('ÁREA MEJORA COMPETENCIAL'!S152),"",('ÁREA MEJORA COMPETENCIAL'!Y152)*3.3333333)))</f>
        <v/>
      </c>
      <c r="CM152" s="4" t="str">
        <f>IF(ISBLANK('ÁREA MEJORA COMPETENCIAL'!S152),"",(MROUND(CL152,4)))</f>
        <v/>
      </c>
      <c r="CN152" s="6" t="str">
        <f>IF('ÁREA MEJORA COMPETENCIAL'!Y152&lt;=2,"",CM152)</f>
        <v/>
      </c>
      <c r="CO152" s="214">
        <f t="shared" si="83"/>
        <v>0</v>
      </c>
      <c r="CP152" s="42" t="str">
        <f>IF(ISBLANK('ÁREA MEJORA COMPETENCIAL'!S152),"",IF(CN152="","",CO152-CN152))</f>
        <v/>
      </c>
      <c r="CQ152" s="122" t="str">
        <f>IF(ISBLANK('ÁREA MEJORA COMPETENCIAL'!S152),"",IF(CN152="","VER RESULTADOS",CO152/CN152))</f>
        <v/>
      </c>
      <c r="CR152" s="75"/>
    </row>
    <row r="153" spans="1:96" s="59" customFormat="1" ht="18.75" customHeight="1" x14ac:dyDescent="0.3">
      <c r="A153" s="273" t="str">
        <f>IF(ISBLANK('ÁREA MEJORA COMPETENCIAL'!A153),"",'ÁREA MEJORA COMPETENCIAL'!A153)</f>
        <v/>
      </c>
      <c r="B153" s="129" t="str">
        <f>IF(ISBLANK('ÁREA MEJORA COMPETENCIAL'!B153),"",'ÁREA MEJORA COMPETENCIAL'!B153)</f>
        <v/>
      </c>
      <c r="C153" s="101" t="str">
        <f>IF(ISBLANK('ÁREA MEJORA COMPETENCIAL'!C153),"",'ÁREA MEJORA COMPETENCIAL'!C153)</f>
        <v/>
      </c>
      <c r="D153" s="14" t="str">
        <f>IF(ISBLANK('ÁREA MEJORA COMPETENCIAL'!D153),"",'ÁREA MEJORA COMPETENCIAL'!D153)</f>
        <v/>
      </c>
      <c r="E153" s="14" t="str">
        <f>IF(ISBLANK('ÁREA MEJORA COMPETENCIAL'!E153),"",'ÁREA MEJORA COMPETENCIAL'!E153)</f>
        <v/>
      </c>
      <c r="F153" s="14" t="str">
        <f>IF(ISBLANK('ÁREA MEJORA COMPETENCIAL'!F153),"",'ÁREA MEJORA COMPETENCIAL'!F153)</f>
        <v/>
      </c>
      <c r="G153" s="41"/>
      <c r="H153" s="170"/>
      <c r="I153" s="170"/>
      <c r="J153" s="170"/>
      <c r="K153" s="170"/>
      <c r="L153" s="170"/>
      <c r="M153" s="170"/>
      <c r="N153" s="36"/>
      <c r="O153" s="36"/>
      <c r="P153" s="36"/>
      <c r="Q153" s="197">
        <f t="shared" si="56"/>
        <v>0</v>
      </c>
      <c r="R153" s="36"/>
      <c r="S153" s="36"/>
      <c r="T153" s="31">
        <f t="shared" si="57"/>
        <v>0</v>
      </c>
      <c r="U153" s="36"/>
      <c r="V153" s="36"/>
      <c r="W153" s="31">
        <f t="shared" si="58"/>
        <v>0</v>
      </c>
      <c r="X153" s="36"/>
      <c r="Y153" s="36"/>
      <c r="Z153" s="31">
        <f t="shared" si="59"/>
        <v>0</v>
      </c>
      <c r="AA153" s="36"/>
      <c r="AB153" s="36"/>
      <c r="AC153" s="31">
        <f t="shared" si="60"/>
        <v>0</v>
      </c>
      <c r="AD153" s="36"/>
      <c r="AE153" s="197">
        <f t="shared" si="61"/>
        <v>0</v>
      </c>
      <c r="AF153" s="36"/>
      <c r="AG153" s="36"/>
      <c r="AH153" s="31">
        <f t="shared" si="62"/>
        <v>0</v>
      </c>
      <c r="AI153" s="36"/>
      <c r="AJ153" s="36"/>
      <c r="AK153" s="31">
        <f t="shared" si="63"/>
        <v>0</v>
      </c>
      <c r="AL153" s="36"/>
      <c r="AM153" s="36"/>
      <c r="AN153" s="31">
        <f t="shared" si="64"/>
        <v>0</v>
      </c>
      <c r="AO153" s="36"/>
      <c r="AP153" s="36"/>
      <c r="AQ153" s="31">
        <f t="shared" si="65"/>
        <v>0</v>
      </c>
      <c r="AR153" s="36"/>
      <c r="AS153" s="197">
        <f t="shared" si="66"/>
        <v>0</v>
      </c>
      <c r="AT153" s="36"/>
      <c r="AU153" s="36"/>
      <c r="AV153" s="31">
        <f t="shared" si="67"/>
        <v>0</v>
      </c>
      <c r="AW153" s="36"/>
      <c r="AX153" s="36"/>
      <c r="AY153" s="31">
        <f t="shared" si="68"/>
        <v>0</v>
      </c>
      <c r="AZ153" s="36"/>
      <c r="BA153" s="36"/>
      <c r="BB153" s="31">
        <f t="shared" si="69"/>
        <v>0</v>
      </c>
      <c r="BC153" s="36"/>
      <c r="BD153" s="36"/>
      <c r="BE153" s="31">
        <f t="shared" si="70"/>
        <v>0</v>
      </c>
      <c r="BF153" s="31" t="str">
        <f t="shared" si="71"/>
        <v/>
      </c>
      <c r="BG153" s="36"/>
      <c r="BH153" s="197">
        <f t="shared" si="72"/>
        <v>0</v>
      </c>
      <c r="BI153" s="113"/>
      <c r="BJ153" s="113"/>
      <c r="BK153" s="31">
        <f t="shared" si="73"/>
        <v>0</v>
      </c>
      <c r="BL153" s="113"/>
      <c r="BM153" s="113"/>
      <c r="BN153" s="31">
        <f t="shared" si="74"/>
        <v>0</v>
      </c>
      <c r="BO153" s="113"/>
      <c r="BP153" s="197">
        <f t="shared" si="75"/>
        <v>0</v>
      </c>
      <c r="BQ153" s="36"/>
      <c r="BR153" s="36"/>
      <c r="BS153" s="31">
        <f t="shared" si="76"/>
        <v>0</v>
      </c>
      <c r="BT153" s="36"/>
      <c r="BU153" s="36"/>
      <c r="BV153" s="31">
        <f t="shared" si="77"/>
        <v>0</v>
      </c>
      <c r="BW153" s="36"/>
      <c r="BX153" s="36"/>
      <c r="BY153" s="31">
        <f t="shared" si="78"/>
        <v>0</v>
      </c>
      <c r="BZ153" s="36"/>
      <c r="CA153" s="36"/>
      <c r="CB153" s="31">
        <f t="shared" si="79"/>
        <v>0</v>
      </c>
      <c r="CC153" s="36"/>
      <c r="CD153" s="36"/>
      <c r="CE153" s="31">
        <f t="shared" si="80"/>
        <v>0</v>
      </c>
      <c r="CF153" s="36"/>
      <c r="CG153" s="36"/>
      <c r="CH153" s="31">
        <f t="shared" si="81"/>
        <v>0</v>
      </c>
      <c r="CI153" s="36"/>
      <c r="CJ153" s="213">
        <f t="shared" si="82"/>
        <v>0</v>
      </c>
      <c r="CK153" s="117"/>
      <c r="CL153" s="9" t="str">
        <f>IF(ISBLANK('ÁREA MEJORA COMPETENCIAL'!S153),"",(IF(ISERROR('ÁREA MEJORA COMPETENCIAL'!S153),"",('ÁREA MEJORA COMPETENCIAL'!Y153)*3.3333333)))</f>
        <v/>
      </c>
      <c r="CM153" s="4" t="str">
        <f>IF(ISBLANK('ÁREA MEJORA COMPETENCIAL'!S153),"",(MROUND(CL153,4)))</f>
        <v/>
      </c>
      <c r="CN153" s="6" t="str">
        <f>IF('ÁREA MEJORA COMPETENCIAL'!Y153&lt;=2,"",CM153)</f>
        <v/>
      </c>
      <c r="CO153" s="214">
        <f t="shared" si="83"/>
        <v>0</v>
      </c>
      <c r="CP153" s="42" t="str">
        <f>IF(ISBLANK('ÁREA MEJORA COMPETENCIAL'!S153),"",IF(CN153="","",CO153-CN153))</f>
        <v/>
      </c>
      <c r="CQ153" s="122" t="str">
        <f>IF(ISBLANK('ÁREA MEJORA COMPETENCIAL'!S153),"",IF(CN153="","VER RESULTADOS",CO153/CN153))</f>
        <v/>
      </c>
      <c r="CR153" s="75"/>
    </row>
    <row r="154" spans="1:96" s="59" customFormat="1" ht="18.75" customHeight="1" x14ac:dyDescent="0.3">
      <c r="A154" s="273" t="str">
        <f>IF(ISBLANK('ÁREA MEJORA COMPETENCIAL'!A154),"",'ÁREA MEJORA COMPETENCIAL'!A154)</f>
        <v/>
      </c>
      <c r="B154" s="129" t="str">
        <f>IF(ISBLANK('ÁREA MEJORA COMPETENCIAL'!B154),"",'ÁREA MEJORA COMPETENCIAL'!B154)</f>
        <v/>
      </c>
      <c r="C154" s="101" t="str">
        <f>IF(ISBLANK('ÁREA MEJORA COMPETENCIAL'!C154),"",'ÁREA MEJORA COMPETENCIAL'!C154)</f>
        <v/>
      </c>
      <c r="D154" s="14" t="str">
        <f>IF(ISBLANK('ÁREA MEJORA COMPETENCIAL'!D154),"",'ÁREA MEJORA COMPETENCIAL'!D154)</f>
        <v/>
      </c>
      <c r="E154" s="14" t="str">
        <f>IF(ISBLANK('ÁREA MEJORA COMPETENCIAL'!E154),"",'ÁREA MEJORA COMPETENCIAL'!E154)</f>
        <v/>
      </c>
      <c r="F154" s="14" t="str">
        <f>IF(ISBLANK('ÁREA MEJORA COMPETENCIAL'!F154),"",'ÁREA MEJORA COMPETENCIAL'!F154)</f>
        <v/>
      </c>
      <c r="G154" s="41"/>
      <c r="H154" s="170"/>
      <c r="I154" s="170"/>
      <c r="J154" s="170"/>
      <c r="K154" s="170"/>
      <c r="L154" s="170"/>
      <c r="M154" s="170"/>
      <c r="N154" s="36"/>
      <c r="O154" s="36"/>
      <c r="P154" s="36"/>
      <c r="Q154" s="197">
        <f t="shared" si="56"/>
        <v>0</v>
      </c>
      <c r="R154" s="36"/>
      <c r="S154" s="36"/>
      <c r="T154" s="31">
        <f t="shared" si="57"/>
        <v>0</v>
      </c>
      <c r="U154" s="36"/>
      <c r="V154" s="36"/>
      <c r="W154" s="31">
        <f t="shared" si="58"/>
        <v>0</v>
      </c>
      <c r="X154" s="36"/>
      <c r="Y154" s="36"/>
      <c r="Z154" s="31">
        <f t="shared" si="59"/>
        <v>0</v>
      </c>
      <c r="AA154" s="36"/>
      <c r="AB154" s="36"/>
      <c r="AC154" s="31">
        <f t="shared" si="60"/>
        <v>0</v>
      </c>
      <c r="AD154" s="36"/>
      <c r="AE154" s="197">
        <f t="shared" si="61"/>
        <v>0</v>
      </c>
      <c r="AF154" s="36"/>
      <c r="AG154" s="36"/>
      <c r="AH154" s="31">
        <f t="shared" si="62"/>
        <v>0</v>
      </c>
      <c r="AI154" s="36"/>
      <c r="AJ154" s="36"/>
      <c r="AK154" s="31">
        <f t="shared" si="63"/>
        <v>0</v>
      </c>
      <c r="AL154" s="36"/>
      <c r="AM154" s="36"/>
      <c r="AN154" s="31">
        <f t="shared" si="64"/>
        <v>0</v>
      </c>
      <c r="AO154" s="36"/>
      <c r="AP154" s="36"/>
      <c r="AQ154" s="31">
        <f t="shared" si="65"/>
        <v>0</v>
      </c>
      <c r="AR154" s="36"/>
      <c r="AS154" s="197">
        <f t="shared" si="66"/>
        <v>0</v>
      </c>
      <c r="AT154" s="36"/>
      <c r="AU154" s="36"/>
      <c r="AV154" s="31">
        <f t="shared" si="67"/>
        <v>0</v>
      </c>
      <c r="AW154" s="36"/>
      <c r="AX154" s="36"/>
      <c r="AY154" s="31">
        <f t="shared" si="68"/>
        <v>0</v>
      </c>
      <c r="AZ154" s="36"/>
      <c r="BA154" s="36"/>
      <c r="BB154" s="31">
        <f t="shared" si="69"/>
        <v>0</v>
      </c>
      <c r="BC154" s="36"/>
      <c r="BD154" s="36"/>
      <c r="BE154" s="31">
        <f t="shared" si="70"/>
        <v>0</v>
      </c>
      <c r="BF154" s="31" t="str">
        <f t="shared" si="71"/>
        <v/>
      </c>
      <c r="BG154" s="36"/>
      <c r="BH154" s="197">
        <f t="shared" si="72"/>
        <v>0</v>
      </c>
      <c r="BI154" s="113"/>
      <c r="BJ154" s="113"/>
      <c r="BK154" s="31">
        <f t="shared" si="73"/>
        <v>0</v>
      </c>
      <c r="BL154" s="113"/>
      <c r="BM154" s="113"/>
      <c r="BN154" s="31">
        <f t="shared" si="74"/>
        <v>0</v>
      </c>
      <c r="BO154" s="113"/>
      <c r="BP154" s="197">
        <f t="shared" si="75"/>
        <v>0</v>
      </c>
      <c r="BQ154" s="36"/>
      <c r="BR154" s="36"/>
      <c r="BS154" s="31">
        <f t="shared" si="76"/>
        <v>0</v>
      </c>
      <c r="BT154" s="36"/>
      <c r="BU154" s="36"/>
      <c r="BV154" s="31">
        <f t="shared" si="77"/>
        <v>0</v>
      </c>
      <c r="BW154" s="36"/>
      <c r="BX154" s="36"/>
      <c r="BY154" s="31">
        <f t="shared" si="78"/>
        <v>0</v>
      </c>
      <c r="BZ154" s="36"/>
      <c r="CA154" s="36"/>
      <c r="CB154" s="31">
        <f t="shared" si="79"/>
        <v>0</v>
      </c>
      <c r="CC154" s="36"/>
      <c r="CD154" s="36"/>
      <c r="CE154" s="31">
        <f t="shared" si="80"/>
        <v>0</v>
      </c>
      <c r="CF154" s="36"/>
      <c r="CG154" s="36"/>
      <c r="CH154" s="31">
        <f t="shared" si="81"/>
        <v>0</v>
      </c>
      <c r="CI154" s="36"/>
      <c r="CJ154" s="213">
        <f t="shared" si="82"/>
        <v>0</v>
      </c>
      <c r="CK154" s="117"/>
      <c r="CL154" s="9" t="str">
        <f>IF(ISBLANK('ÁREA MEJORA COMPETENCIAL'!S154),"",(IF(ISERROR('ÁREA MEJORA COMPETENCIAL'!S154),"",('ÁREA MEJORA COMPETENCIAL'!Y154)*3.3333333)))</f>
        <v/>
      </c>
      <c r="CM154" s="4" t="str">
        <f>IF(ISBLANK('ÁREA MEJORA COMPETENCIAL'!S154),"",(MROUND(CL154,4)))</f>
        <v/>
      </c>
      <c r="CN154" s="6" t="str">
        <f>IF('ÁREA MEJORA COMPETENCIAL'!Y154&lt;=2,"",CM154)</f>
        <v/>
      </c>
      <c r="CO154" s="214">
        <f t="shared" si="83"/>
        <v>0</v>
      </c>
      <c r="CP154" s="42" t="str">
        <f>IF(ISBLANK('ÁREA MEJORA COMPETENCIAL'!S154),"",IF(CN154="","",CO154-CN154))</f>
        <v/>
      </c>
      <c r="CQ154" s="122" t="str">
        <f>IF(ISBLANK('ÁREA MEJORA COMPETENCIAL'!S154),"",IF(CN154="","VER RESULTADOS",CO154/CN154))</f>
        <v/>
      </c>
      <c r="CR154" s="75"/>
    </row>
    <row r="155" spans="1:96" s="59" customFormat="1" ht="18" customHeight="1" x14ac:dyDescent="0.3">
      <c r="A155" s="273" t="str">
        <f>IF(ISBLANK('ÁREA MEJORA COMPETENCIAL'!A155),"",'ÁREA MEJORA COMPETENCIAL'!A155)</f>
        <v/>
      </c>
      <c r="B155" s="129" t="str">
        <f>IF(ISBLANK('ÁREA MEJORA COMPETENCIAL'!B155),"",'ÁREA MEJORA COMPETENCIAL'!B155)</f>
        <v/>
      </c>
      <c r="C155" s="101" t="str">
        <f>IF(ISBLANK('ÁREA MEJORA COMPETENCIAL'!C155),"",'ÁREA MEJORA COMPETENCIAL'!C155)</f>
        <v/>
      </c>
      <c r="D155" s="14" t="str">
        <f>IF(ISBLANK('ÁREA MEJORA COMPETENCIAL'!D155),"",'ÁREA MEJORA COMPETENCIAL'!D155)</f>
        <v/>
      </c>
      <c r="E155" s="14" t="str">
        <f>IF(ISBLANK('ÁREA MEJORA COMPETENCIAL'!E155),"",'ÁREA MEJORA COMPETENCIAL'!E155)</f>
        <v/>
      </c>
      <c r="F155" s="14" t="str">
        <f>IF(ISBLANK('ÁREA MEJORA COMPETENCIAL'!F155),"",'ÁREA MEJORA COMPETENCIAL'!F155)</f>
        <v/>
      </c>
      <c r="G155" s="41"/>
      <c r="H155" s="170"/>
      <c r="I155" s="170"/>
      <c r="J155" s="170"/>
      <c r="K155" s="170"/>
      <c r="L155" s="170"/>
      <c r="M155" s="170"/>
      <c r="N155" s="36"/>
      <c r="O155" s="36"/>
      <c r="P155" s="36"/>
      <c r="Q155" s="197">
        <f t="shared" si="56"/>
        <v>0</v>
      </c>
      <c r="R155" s="36"/>
      <c r="S155" s="36"/>
      <c r="T155" s="31">
        <f t="shared" si="57"/>
        <v>0</v>
      </c>
      <c r="U155" s="36"/>
      <c r="V155" s="36"/>
      <c r="W155" s="31">
        <f t="shared" si="58"/>
        <v>0</v>
      </c>
      <c r="X155" s="36"/>
      <c r="Y155" s="36"/>
      <c r="Z155" s="31">
        <f t="shared" si="59"/>
        <v>0</v>
      </c>
      <c r="AA155" s="36"/>
      <c r="AB155" s="36"/>
      <c r="AC155" s="31">
        <f t="shared" si="60"/>
        <v>0</v>
      </c>
      <c r="AD155" s="36"/>
      <c r="AE155" s="197">
        <f t="shared" si="61"/>
        <v>0</v>
      </c>
      <c r="AF155" s="36"/>
      <c r="AG155" s="36"/>
      <c r="AH155" s="31">
        <f t="shared" si="62"/>
        <v>0</v>
      </c>
      <c r="AI155" s="36"/>
      <c r="AJ155" s="36"/>
      <c r="AK155" s="31">
        <f t="shared" si="63"/>
        <v>0</v>
      </c>
      <c r="AL155" s="36"/>
      <c r="AM155" s="36"/>
      <c r="AN155" s="31">
        <f t="shared" si="64"/>
        <v>0</v>
      </c>
      <c r="AO155" s="36"/>
      <c r="AP155" s="36"/>
      <c r="AQ155" s="31">
        <f t="shared" si="65"/>
        <v>0</v>
      </c>
      <c r="AR155" s="36"/>
      <c r="AS155" s="197">
        <f t="shared" si="66"/>
        <v>0</v>
      </c>
      <c r="AT155" s="36"/>
      <c r="AU155" s="36"/>
      <c r="AV155" s="31">
        <f t="shared" si="67"/>
        <v>0</v>
      </c>
      <c r="AW155" s="36"/>
      <c r="AX155" s="36"/>
      <c r="AY155" s="31">
        <f t="shared" si="68"/>
        <v>0</v>
      </c>
      <c r="AZ155" s="36"/>
      <c r="BA155" s="36"/>
      <c r="BB155" s="31">
        <f t="shared" si="69"/>
        <v>0</v>
      </c>
      <c r="BC155" s="36"/>
      <c r="BD155" s="36"/>
      <c r="BE155" s="31">
        <f t="shared" si="70"/>
        <v>0</v>
      </c>
      <c r="BF155" s="31" t="str">
        <f t="shared" si="71"/>
        <v/>
      </c>
      <c r="BG155" s="36"/>
      <c r="BH155" s="197">
        <f t="shared" si="72"/>
        <v>0</v>
      </c>
      <c r="BI155" s="113"/>
      <c r="BJ155" s="113"/>
      <c r="BK155" s="31">
        <f t="shared" si="73"/>
        <v>0</v>
      </c>
      <c r="BL155" s="113"/>
      <c r="BM155" s="113"/>
      <c r="BN155" s="31">
        <f t="shared" si="74"/>
        <v>0</v>
      </c>
      <c r="BO155" s="113"/>
      <c r="BP155" s="197">
        <f t="shared" si="75"/>
        <v>0</v>
      </c>
      <c r="BQ155" s="36"/>
      <c r="BR155" s="36"/>
      <c r="BS155" s="31">
        <f t="shared" si="76"/>
        <v>0</v>
      </c>
      <c r="BT155" s="36"/>
      <c r="BU155" s="36"/>
      <c r="BV155" s="31">
        <f t="shared" si="77"/>
        <v>0</v>
      </c>
      <c r="BW155" s="36"/>
      <c r="BX155" s="36"/>
      <c r="BY155" s="31">
        <f t="shared" si="78"/>
        <v>0</v>
      </c>
      <c r="BZ155" s="36"/>
      <c r="CA155" s="36"/>
      <c r="CB155" s="31">
        <f t="shared" si="79"/>
        <v>0</v>
      </c>
      <c r="CC155" s="36"/>
      <c r="CD155" s="36"/>
      <c r="CE155" s="31">
        <f t="shared" si="80"/>
        <v>0</v>
      </c>
      <c r="CF155" s="36"/>
      <c r="CG155" s="36"/>
      <c r="CH155" s="31">
        <f t="shared" si="81"/>
        <v>0</v>
      </c>
      <c r="CI155" s="36"/>
      <c r="CJ155" s="213">
        <f t="shared" si="82"/>
        <v>0</v>
      </c>
      <c r="CK155" s="117"/>
      <c r="CL155" s="9" t="str">
        <f>IF(ISBLANK('ÁREA MEJORA COMPETENCIAL'!S155),"",(IF(ISERROR('ÁREA MEJORA COMPETENCIAL'!S155),"",('ÁREA MEJORA COMPETENCIAL'!Y155)*3.3333333)))</f>
        <v/>
      </c>
      <c r="CM155" s="4" t="str">
        <f>IF(ISBLANK('ÁREA MEJORA COMPETENCIAL'!S155),"",(MROUND(CL155,4)))</f>
        <v/>
      </c>
      <c r="CN155" s="6" t="str">
        <f>IF('ÁREA MEJORA COMPETENCIAL'!Y155&lt;=2,"",CM155)</f>
        <v/>
      </c>
      <c r="CO155" s="214">
        <f t="shared" si="83"/>
        <v>0</v>
      </c>
      <c r="CP155" s="42" t="str">
        <f>IF(ISBLANK('ÁREA MEJORA COMPETENCIAL'!S155),"",IF(CN155="","",CO155-CN155))</f>
        <v/>
      </c>
      <c r="CQ155" s="122" t="str">
        <f>IF(ISBLANK('ÁREA MEJORA COMPETENCIAL'!S155),"",IF(CN155="","VER RESULTADOS",CO155/CN155))</f>
        <v/>
      </c>
      <c r="CR155" s="75"/>
    </row>
    <row r="156" spans="1:96" s="59" customFormat="1" ht="18" customHeight="1" x14ac:dyDescent="0.3">
      <c r="A156" s="273" t="str">
        <f>IF(ISBLANK('ÁREA MEJORA COMPETENCIAL'!A156),"",'ÁREA MEJORA COMPETENCIAL'!A156)</f>
        <v/>
      </c>
      <c r="B156" s="129" t="str">
        <f>IF(ISBLANK('ÁREA MEJORA COMPETENCIAL'!B156),"",'ÁREA MEJORA COMPETENCIAL'!B156)</f>
        <v/>
      </c>
      <c r="C156" s="101" t="str">
        <f>IF(ISBLANK('ÁREA MEJORA COMPETENCIAL'!C156),"",'ÁREA MEJORA COMPETENCIAL'!C156)</f>
        <v/>
      </c>
      <c r="D156" s="14" t="str">
        <f>IF(ISBLANK('ÁREA MEJORA COMPETENCIAL'!D156),"",'ÁREA MEJORA COMPETENCIAL'!D156)</f>
        <v/>
      </c>
      <c r="E156" s="14" t="str">
        <f>IF(ISBLANK('ÁREA MEJORA COMPETENCIAL'!E156),"",'ÁREA MEJORA COMPETENCIAL'!E156)</f>
        <v/>
      </c>
      <c r="F156" s="14" t="str">
        <f>IF(ISBLANK('ÁREA MEJORA COMPETENCIAL'!F156),"",'ÁREA MEJORA COMPETENCIAL'!F156)</f>
        <v/>
      </c>
      <c r="G156" s="41"/>
      <c r="H156" s="170"/>
      <c r="I156" s="170"/>
      <c r="J156" s="170"/>
      <c r="K156" s="170"/>
      <c r="L156" s="170"/>
      <c r="M156" s="170"/>
      <c r="N156" s="36"/>
      <c r="O156" s="36"/>
      <c r="P156" s="36"/>
      <c r="Q156" s="197">
        <f t="shared" si="56"/>
        <v>0</v>
      </c>
      <c r="R156" s="36"/>
      <c r="S156" s="36"/>
      <c r="T156" s="31">
        <f t="shared" si="57"/>
        <v>0</v>
      </c>
      <c r="U156" s="36"/>
      <c r="V156" s="36"/>
      <c r="W156" s="31">
        <f t="shared" si="58"/>
        <v>0</v>
      </c>
      <c r="X156" s="36"/>
      <c r="Y156" s="36"/>
      <c r="Z156" s="31">
        <f t="shared" si="59"/>
        <v>0</v>
      </c>
      <c r="AA156" s="36"/>
      <c r="AB156" s="36"/>
      <c r="AC156" s="31">
        <f t="shared" si="60"/>
        <v>0</v>
      </c>
      <c r="AD156" s="36"/>
      <c r="AE156" s="197">
        <f t="shared" si="61"/>
        <v>0</v>
      </c>
      <c r="AF156" s="36"/>
      <c r="AG156" s="36"/>
      <c r="AH156" s="31">
        <f t="shared" si="62"/>
        <v>0</v>
      </c>
      <c r="AI156" s="36"/>
      <c r="AJ156" s="36"/>
      <c r="AK156" s="31">
        <f t="shared" si="63"/>
        <v>0</v>
      </c>
      <c r="AL156" s="36"/>
      <c r="AM156" s="36"/>
      <c r="AN156" s="31">
        <f t="shared" si="64"/>
        <v>0</v>
      </c>
      <c r="AO156" s="36"/>
      <c r="AP156" s="36"/>
      <c r="AQ156" s="31">
        <f t="shared" si="65"/>
        <v>0</v>
      </c>
      <c r="AR156" s="36"/>
      <c r="AS156" s="197">
        <f t="shared" si="66"/>
        <v>0</v>
      </c>
      <c r="AT156" s="36"/>
      <c r="AU156" s="36"/>
      <c r="AV156" s="31">
        <f t="shared" si="67"/>
        <v>0</v>
      </c>
      <c r="AW156" s="36"/>
      <c r="AX156" s="36"/>
      <c r="AY156" s="31">
        <f t="shared" si="68"/>
        <v>0</v>
      </c>
      <c r="AZ156" s="36"/>
      <c r="BA156" s="36"/>
      <c r="BB156" s="31">
        <f t="shared" si="69"/>
        <v>0</v>
      </c>
      <c r="BC156" s="36"/>
      <c r="BD156" s="36"/>
      <c r="BE156" s="31">
        <f t="shared" si="70"/>
        <v>0</v>
      </c>
      <c r="BF156" s="31" t="str">
        <f t="shared" si="71"/>
        <v/>
      </c>
      <c r="BG156" s="36"/>
      <c r="BH156" s="197">
        <f t="shared" si="72"/>
        <v>0</v>
      </c>
      <c r="BI156" s="113"/>
      <c r="BJ156" s="113"/>
      <c r="BK156" s="31">
        <f t="shared" si="73"/>
        <v>0</v>
      </c>
      <c r="BL156" s="113"/>
      <c r="BM156" s="113"/>
      <c r="BN156" s="31">
        <f t="shared" si="74"/>
        <v>0</v>
      </c>
      <c r="BO156" s="113"/>
      <c r="BP156" s="197">
        <f t="shared" si="75"/>
        <v>0</v>
      </c>
      <c r="BQ156" s="36"/>
      <c r="BR156" s="36"/>
      <c r="BS156" s="31">
        <f t="shared" si="76"/>
        <v>0</v>
      </c>
      <c r="BT156" s="36"/>
      <c r="BU156" s="36"/>
      <c r="BV156" s="31">
        <f t="shared" si="77"/>
        <v>0</v>
      </c>
      <c r="BW156" s="36"/>
      <c r="BX156" s="36"/>
      <c r="BY156" s="31">
        <f t="shared" si="78"/>
        <v>0</v>
      </c>
      <c r="BZ156" s="36"/>
      <c r="CA156" s="36"/>
      <c r="CB156" s="31">
        <f t="shared" si="79"/>
        <v>0</v>
      </c>
      <c r="CC156" s="36"/>
      <c r="CD156" s="36"/>
      <c r="CE156" s="31">
        <f t="shared" si="80"/>
        <v>0</v>
      </c>
      <c r="CF156" s="36"/>
      <c r="CG156" s="36"/>
      <c r="CH156" s="31">
        <f t="shared" si="81"/>
        <v>0</v>
      </c>
      <c r="CI156" s="36"/>
      <c r="CJ156" s="213">
        <f t="shared" si="82"/>
        <v>0</v>
      </c>
      <c r="CK156" s="117"/>
      <c r="CL156" s="9" t="str">
        <f>IF(ISBLANK('ÁREA MEJORA COMPETENCIAL'!S156),"",(IF(ISERROR('ÁREA MEJORA COMPETENCIAL'!S156),"",('ÁREA MEJORA COMPETENCIAL'!Y156)*3.3333333)))</f>
        <v/>
      </c>
      <c r="CM156" s="4" t="str">
        <f>IF(ISBLANK('ÁREA MEJORA COMPETENCIAL'!S156),"",(MROUND(CL156,4)))</f>
        <v/>
      </c>
      <c r="CN156" s="6" t="str">
        <f>IF('ÁREA MEJORA COMPETENCIAL'!Y156&lt;=2,"",CM156)</f>
        <v/>
      </c>
      <c r="CO156" s="214">
        <f t="shared" si="83"/>
        <v>0</v>
      </c>
      <c r="CP156" s="42" t="str">
        <f>IF(ISBLANK('ÁREA MEJORA COMPETENCIAL'!S156),"",IF(CN156="","",CO156-CN156))</f>
        <v/>
      </c>
      <c r="CQ156" s="122" t="str">
        <f>IF(ISBLANK('ÁREA MEJORA COMPETENCIAL'!S156),"",IF(CN156="","VER RESULTADOS",CO156/CN156))</f>
        <v/>
      </c>
      <c r="CR156" s="75"/>
    </row>
    <row r="157" spans="1:96" s="59" customFormat="1" ht="16.2" customHeight="1" x14ac:dyDescent="0.3">
      <c r="A157" s="273" t="str">
        <f>IF(ISBLANK('ÁREA MEJORA COMPETENCIAL'!A157),"",'ÁREA MEJORA COMPETENCIAL'!A157)</f>
        <v/>
      </c>
      <c r="B157" s="129" t="str">
        <f>IF(ISBLANK('ÁREA MEJORA COMPETENCIAL'!B157),"",'ÁREA MEJORA COMPETENCIAL'!B157)</f>
        <v/>
      </c>
      <c r="C157" s="101" t="str">
        <f>IF(ISBLANK('ÁREA MEJORA COMPETENCIAL'!C157),"",'ÁREA MEJORA COMPETENCIAL'!C157)</f>
        <v/>
      </c>
      <c r="D157" s="14" t="str">
        <f>IF(ISBLANK('ÁREA MEJORA COMPETENCIAL'!D157),"",'ÁREA MEJORA COMPETENCIAL'!D157)</f>
        <v/>
      </c>
      <c r="E157" s="14" t="str">
        <f>IF(ISBLANK('ÁREA MEJORA COMPETENCIAL'!E157),"",'ÁREA MEJORA COMPETENCIAL'!E157)</f>
        <v/>
      </c>
      <c r="F157" s="14" t="str">
        <f>IF(ISBLANK('ÁREA MEJORA COMPETENCIAL'!F157),"",'ÁREA MEJORA COMPETENCIAL'!F157)</f>
        <v/>
      </c>
      <c r="G157" s="41"/>
      <c r="H157" s="170"/>
      <c r="I157" s="170"/>
      <c r="J157" s="170"/>
      <c r="K157" s="170"/>
      <c r="L157" s="170"/>
      <c r="M157" s="170"/>
      <c r="N157" s="36"/>
      <c r="O157" s="36"/>
      <c r="P157" s="36"/>
      <c r="Q157" s="197">
        <f t="shared" si="56"/>
        <v>0</v>
      </c>
      <c r="R157" s="36"/>
      <c r="S157" s="36"/>
      <c r="T157" s="31">
        <f t="shared" si="57"/>
        <v>0</v>
      </c>
      <c r="U157" s="36"/>
      <c r="V157" s="36"/>
      <c r="W157" s="31">
        <f t="shared" si="58"/>
        <v>0</v>
      </c>
      <c r="X157" s="36"/>
      <c r="Y157" s="36"/>
      <c r="Z157" s="31">
        <f t="shared" si="59"/>
        <v>0</v>
      </c>
      <c r="AA157" s="36"/>
      <c r="AB157" s="36"/>
      <c r="AC157" s="31">
        <f t="shared" si="60"/>
        <v>0</v>
      </c>
      <c r="AD157" s="36"/>
      <c r="AE157" s="197">
        <f t="shared" si="61"/>
        <v>0</v>
      </c>
      <c r="AF157" s="36"/>
      <c r="AG157" s="36"/>
      <c r="AH157" s="31">
        <f t="shared" si="62"/>
        <v>0</v>
      </c>
      <c r="AI157" s="36"/>
      <c r="AJ157" s="36"/>
      <c r="AK157" s="31">
        <f t="shared" si="63"/>
        <v>0</v>
      </c>
      <c r="AL157" s="36"/>
      <c r="AM157" s="36"/>
      <c r="AN157" s="31">
        <f t="shared" si="64"/>
        <v>0</v>
      </c>
      <c r="AO157" s="36"/>
      <c r="AP157" s="36"/>
      <c r="AQ157" s="31">
        <f t="shared" si="65"/>
        <v>0</v>
      </c>
      <c r="AR157" s="36"/>
      <c r="AS157" s="197">
        <f t="shared" si="66"/>
        <v>0</v>
      </c>
      <c r="AT157" s="36"/>
      <c r="AU157" s="36"/>
      <c r="AV157" s="31">
        <f t="shared" si="67"/>
        <v>0</v>
      </c>
      <c r="AW157" s="36"/>
      <c r="AX157" s="36"/>
      <c r="AY157" s="31">
        <f t="shared" si="68"/>
        <v>0</v>
      </c>
      <c r="AZ157" s="36"/>
      <c r="BA157" s="36"/>
      <c r="BB157" s="31">
        <f t="shared" si="69"/>
        <v>0</v>
      </c>
      <c r="BC157" s="36"/>
      <c r="BD157" s="36"/>
      <c r="BE157" s="31">
        <f t="shared" si="70"/>
        <v>0</v>
      </c>
      <c r="BF157" s="31" t="str">
        <f t="shared" si="71"/>
        <v/>
      </c>
      <c r="BG157" s="36"/>
      <c r="BH157" s="197">
        <f t="shared" si="72"/>
        <v>0</v>
      </c>
      <c r="BI157" s="113"/>
      <c r="BJ157" s="113"/>
      <c r="BK157" s="31">
        <f t="shared" si="73"/>
        <v>0</v>
      </c>
      <c r="BL157" s="113"/>
      <c r="BM157" s="113"/>
      <c r="BN157" s="31">
        <f t="shared" si="74"/>
        <v>0</v>
      </c>
      <c r="BO157" s="113"/>
      <c r="BP157" s="197">
        <f t="shared" si="75"/>
        <v>0</v>
      </c>
      <c r="BQ157" s="36"/>
      <c r="BR157" s="36"/>
      <c r="BS157" s="31">
        <f t="shared" si="76"/>
        <v>0</v>
      </c>
      <c r="BT157" s="36"/>
      <c r="BU157" s="36"/>
      <c r="BV157" s="31">
        <f t="shared" si="77"/>
        <v>0</v>
      </c>
      <c r="BW157" s="36"/>
      <c r="BX157" s="36"/>
      <c r="BY157" s="31">
        <f t="shared" si="78"/>
        <v>0</v>
      </c>
      <c r="BZ157" s="36"/>
      <c r="CA157" s="36"/>
      <c r="CB157" s="31">
        <f t="shared" si="79"/>
        <v>0</v>
      </c>
      <c r="CC157" s="36"/>
      <c r="CD157" s="36"/>
      <c r="CE157" s="31">
        <f t="shared" si="80"/>
        <v>0</v>
      </c>
      <c r="CF157" s="36"/>
      <c r="CG157" s="36"/>
      <c r="CH157" s="31">
        <f t="shared" si="81"/>
        <v>0</v>
      </c>
      <c r="CI157" s="36"/>
      <c r="CJ157" s="213">
        <f t="shared" si="82"/>
        <v>0</v>
      </c>
      <c r="CK157" s="117"/>
      <c r="CL157" s="9" t="str">
        <f>IF(ISBLANK('ÁREA MEJORA COMPETENCIAL'!S157),"",(IF(ISERROR('ÁREA MEJORA COMPETENCIAL'!S157),"",('ÁREA MEJORA COMPETENCIAL'!Y157)*3.3333333)))</f>
        <v/>
      </c>
      <c r="CM157" s="4" t="str">
        <f>IF(ISBLANK('ÁREA MEJORA COMPETENCIAL'!S157),"",(MROUND(CL157,4)))</f>
        <v/>
      </c>
      <c r="CN157" s="6" t="str">
        <f>IF('ÁREA MEJORA COMPETENCIAL'!Y157&lt;=2,"",CM157)</f>
        <v/>
      </c>
      <c r="CO157" s="214">
        <f t="shared" si="83"/>
        <v>0</v>
      </c>
      <c r="CP157" s="42" t="str">
        <f>IF(ISBLANK('ÁREA MEJORA COMPETENCIAL'!S157),"",IF(CN157="","",CO157-CN157))</f>
        <v/>
      </c>
      <c r="CQ157" s="122" t="str">
        <f>IF(ISBLANK('ÁREA MEJORA COMPETENCIAL'!S157),"",IF(CN157="","VER RESULTADOS",CO157/CN157))</f>
        <v/>
      </c>
      <c r="CR157" s="75"/>
    </row>
    <row r="158" spans="1:96" s="59" customFormat="1" ht="15" customHeight="1" x14ac:dyDescent="0.3">
      <c r="A158" s="273" t="str">
        <f>IF(ISBLANK('ÁREA MEJORA COMPETENCIAL'!A158),"",'ÁREA MEJORA COMPETENCIAL'!A158)</f>
        <v/>
      </c>
      <c r="B158" s="129" t="str">
        <f>IF(ISBLANK('ÁREA MEJORA COMPETENCIAL'!B158),"",'ÁREA MEJORA COMPETENCIAL'!B158)</f>
        <v/>
      </c>
      <c r="C158" s="101" t="str">
        <f>IF(ISBLANK('ÁREA MEJORA COMPETENCIAL'!C158),"",'ÁREA MEJORA COMPETENCIAL'!C158)</f>
        <v/>
      </c>
      <c r="D158" s="14" t="str">
        <f>IF(ISBLANK('ÁREA MEJORA COMPETENCIAL'!D158),"",'ÁREA MEJORA COMPETENCIAL'!D158)</f>
        <v/>
      </c>
      <c r="E158" s="14" t="str">
        <f>IF(ISBLANK('ÁREA MEJORA COMPETENCIAL'!E158),"",'ÁREA MEJORA COMPETENCIAL'!E158)</f>
        <v/>
      </c>
      <c r="F158" s="14" t="str">
        <f>IF(ISBLANK('ÁREA MEJORA COMPETENCIAL'!F158),"",'ÁREA MEJORA COMPETENCIAL'!F158)</f>
        <v/>
      </c>
      <c r="G158" s="41"/>
      <c r="H158" s="170"/>
      <c r="I158" s="170"/>
      <c r="J158" s="170"/>
      <c r="K158" s="170"/>
      <c r="L158" s="170"/>
      <c r="M158" s="170"/>
      <c r="N158" s="36"/>
      <c r="O158" s="36"/>
      <c r="P158" s="36"/>
      <c r="Q158" s="197">
        <f t="shared" si="56"/>
        <v>0</v>
      </c>
      <c r="R158" s="36"/>
      <c r="S158" s="36"/>
      <c r="T158" s="31">
        <f t="shared" si="57"/>
        <v>0</v>
      </c>
      <c r="U158" s="36"/>
      <c r="V158" s="36"/>
      <c r="W158" s="31">
        <f t="shared" si="58"/>
        <v>0</v>
      </c>
      <c r="X158" s="36"/>
      <c r="Y158" s="36"/>
      <c r="Z158" s="31">
        <f t="shared" si="59"/>
        <v>0</v>
      </c>
      <c r="AA158" s="36"/>
      <c r="AB158" s="36"/>
      <c r="AC158" s="31">
        <f t="shared" si="60"/>
        <v>0</v>
      </c>
      <c r="AD158" s="36"/>
      <c r="AE158" s="197">
        <f t="shared" si="61"/>
        <v>0</v>
      </c>
      <c r="AF158" s="36"/>
      <c r="AG158" s="36"/>
      <c r="AH158" s="31">
        <f t="shared" si="62"/>
        <v>0</v>
      </c>
      <c r="AI158" s="36"/>
      <c r="AJ158" s="36"/>
      <c r="AK158" s="31">
        <f t="shared" si="63"/>
        <v>0</v>
      </c>
      <c r="AL158" s="36"/>
      <c r="AM158" s="36"/>
      <c r="AN158" s="31">
        <f t="shared" si="64"/>
        <v>0</v>
      </c>
      <c r="AO158" s="36"/>
      <c r="AP158" s="36"/>
      <c r="AQ158" s="31">
        <f t="shared" si="65"/>
        <v>0</v>
      </c>
      <c r="AR158" s="36"/>
      <c r="AS158" s="197">
        <f t="shared" si="66"/>
        <v>0</v>
      </c>
      <c r="AT158" s="36"/>
      <c r="AU158" s="36"/>
      <c r="AV158" s="31">
        <f t="shared" si="67"/>
        <v>0</v>
      </c>
      <c r="AW158" s="36"/>
      <c r="AX158" s="36"/>
      <c r="AY158" s="31">
        <f t="shared" si="68"/>
        <v>0</v>
      </c>
      <c r="AZ158" s="36"/>
      <c r="BA158" s="36"/>
      <c r="BB158" s="31">
        <f t="shared" si="69"/>
        <v>0</v>
      </c>
      <c r="BC158" s="36"/>
      <c r="BD158" s="36"/>
      <c r="BE158" s="31">
        <f t="shared" si="70"/>
        <v>0</v>
      </c>
      <c r="BF158" s="31" t="str">
        <f t="shared" si="71"/>
        <v/>
      </c>
      <c r="BG158" s="36"/>
      <c r="BH158" s="197">
        <f t="shared" si="72"/>
        <v>0</v>
      </c>
      <c r="BI158" s="113"/>
      <c r="BJ158" s="113"/>
      <c r="BK158" s="31">
        <f t="shared" si="73"/>
        <v>0</v>
      </c>
      <c r="BL158" s="113"/>
      <c r="BM158" s="113"/>
      <c r="BN158" s="31">
        <f t="shared" si="74"/>
        <v>0</v>
      </c>
      <c r="BO158" s="113"/>
      <c r="BP158" s="197">
        <f t="shared" si="75"/>
        <v>0</v>
      </c>
      <c r="BQ158" s="36"/>
      <c r="BR158" s="36"/>
      <c r="BS158" s="31">
        <f t="shared" si="76"/>
        <v>0</v>
      </c>
      <c r="BT158" s="36"/>
      <c r="BU158" s="36"/>
      <c r="BV158" s="31">
        <f t="shared" si="77"/>
        <v>0</v>
      </c>
      <c r="BW158" s="36"/>
      <c r="BX158" s="36"/>
      <c r="BY158" s="31">
        <f t="shared" si="78"/>
        <v>0</v>
      </c>
      <c r="BZ158" s="36"/>
      <c r="CA158" s="36"/>
      <c r="CB158" s="31">
        <f t="shared" si="79"/>
        <v>0</v>
      </c>
      <c r="CC158" s="36"/>
      <c r="CD158" s="36"/>
      <c r="CE158" s="31">
        <f t="shared" si="80"/>
        <v>0</v>
      </c>
      <c r="CF158" s="36"/>
      <c r="CG158" s="36"/>
      <c r="CH158" s="31">
        <f t="shared" si="81"/>
        <v>0</v>
      </c>
      <c r="CI158" s="36"/>
      <c r="CJ158" s="213">
        <f t="shared" si="82"/>
        <v>0</v>
      </c>
      <c r="CK158" s="117"/>
      <c r="CL158" s="9" t="str">
        <f>IF(ISBLANK('ÁREA MEJORA COMPETENCIAL'!S158),"",(IF(ISERROR('ÁREA MEJORA COMPETENCIAL'!S158),"",('ÁREA MEJORA COMPETENCIAL'!Y158)*3.3333333)))</f>
        <v/>
      </c>
      <c r="CM158" s="4" t="str">
        <f>IF(ISBLANK('ÁREA MEJORA COMPETENCIAL'!S158),"",(MROUND(CL158,4)))</f>
        <v/>
      </c>
      <c r="CN158" s="6" t="str">
        <f>IF('ÁREA MEJORA COMPETENCIAL'!Y158&lt;=2,"",CM158)</f>
        <v/>
      </c>
      <c r="CO158" s="214">
        <f t="shared" si="83"/>
        <v>0</v>
      </c>
      <c r="CP158" s="42" t="str">
        <f>IF(ISBLANK('ÁREA MEJORA COMPETENCIAL'!S158),"",IF(CN158="","",CO158-CN158))</f>
        <v/>
      </c>
      <c r="CQ158" s="122" t="str">
        <f>IF(ISBLANK('ÁREA MEJORA COMPETENCIAL'!S158),"",IF(CN158="","VER RESULTADOS",CO158/CN158))</f>
        <v/>
      </c>
      <c r="CR158" s="75"/>
    </row>
    <row r="159" spans="1:96" s="59" customFormat="1" ht="15" customHeight="1" x14ac:dyDescent="0.3">
      <c r="A159" s="273" t="str">
        <f>IF(ISBLANK('ÁREA MEJORA COMPETENCIAL'!A159),"",'ÁREA MEJORA COMPETENCIAL'!A159)</f>
        <v/>
      </c>
      <c r="B159" s="129" t="str">
        <f>IF(ISBLANK('ÁREA MEJORA COMPETENCIAL'!B159),"",'ÁREA MEJORA COMPETENCIAL'!B159)</f>
        <v/>
      </c>
      <c r="C159" s="114" t="str">
        <f>IF(ISBLANK('ÁREA MEJORA COMPETENCIAL'!C159),"",'ÁREA MEJORA COMPETENCIAL'!C159)</f>
        <v/>
      </c>
      <c r="D159" s="14" t="str">
        <f>IF(ISBLANK('ÁREA MEJORA COMPETENCIAL'!D159),"",'ÁREA MEJORA COMPETENCIAL'!D159)</f>
        <v/>
      </c>
      <c r="E159" s="14" t="str">
        <f>IF(ISBLANK('ÁREA MEJORA COMPETENCIAL'!E159),"",'ÁREA MEJORA COMPETENCIAL'!E159)</f>
        <v/>
      </c>
      <c r="F159" s="14" t="str">
        <f>IF(ISBLANK('ÁREA MEJORA COMPETENCIAL'!F159),"",'ÁREA MEJORA COMPETENCIAL'!F159)</f>
        <v/>
      </c>
      <c r="G159" s="41"/>
      <c r="H159" s="170"/>
      <c r="I159" s="170"/>
      <c r="J159" s="170"/>
      <c r="K159" s="170"/>
      <c r="L159" s="170"/>
      <c r="M159" s="170"/>
      <c r="N159" s="36"/>
      <c r="O159" s="36"/>
      <c r="P159" s="36"/>
      <c r="Q159" s="197">
        <f>SUM(H159:P159)</f>
        <v>0</v>
      </c>
      <c r="R159" s="36"/>
      <c r="S159" s="36"/>
      <c r="T159" s="31">
        <f>R159+S159</f>
        <v>0</v>
      </c>
      <c r="U159" s="36"/>
      <c r="V159" s="36"/>
      <c r="W159" s="31">
        <f>U159+V159</f>
        <v>0</v>
      </c>
      <c r="X159" s="36"/>
      <c r="Y159" s="36"/>
      <c r="Z159" s="31">
        <f>X159+Y159</f>
        <v>0</v>
      </c>
      <c r="AA159" s="36"/>
      <c r="AB159" s="36"/>
      <c r="AC159" s="31">
        <f>AA159+AB159</f>
        <v>0</v>
      </c>
      <c r="AD159" s="36"/>
      <c r="AE159" s="197">
        <f>SUM(T159,W159,Z159,AC159,AD159)</f>
        <v>0</v>
      </c>
      <c r="AF159" s="36"/>
      <c r="AG159" s="36"/>
      <c r="AH159" s="31">
        <f>AF159+AG159</f>
        <v>0</v>
      </c>
      <c r="AI159" s="36"/>
      <c r="AJ159" s="36"/>
      <c r="AK159" s="31">
        <f>AI159+AJ159</f>
        <v>0</v>
      </c>
      <c r="AL159" s="36"/>
      <c r="AM159" s="36"/>
      <c r="AN159" s="31">
        <f>AL159+AM159</f>
        <v>0</v>
      </c>
      <c r="AO159" s="36"/>
      <c r="AP159" s="36"/>
      <c r="AQ159" s="31">
        <f>AO159+AP159</f>
        <v>0</v>
      </c>
      <c r="AR159" s="36"/>
      <c r="AS159" s="197">
        <f>SUM(AH159,AK159,AN159,AQ159,AR159)</f>
        <v>0</v>
      </c>
      <c r="AT159" s="36"/>
      <c r="AU159" s="36"/>
      <c r="AV159" s="31">
        <f>AT159+AU159</f>
        <v>0</v>
      </c>
      <c r="AW159" s="36"/>
      <c r="AX159" s="36"/>
      <c r="AY159" s="31">
        <f>AW159+AX159</f>
        <v>0</v>
      </c>
      <c r="AZ159" s="36"/>
      <c r="BA159" s="36"/>
      <c r="BB159" s="31">
        <f>AZ159+BA159</f>
        <v>0</v>
      </c>
      <c r="BC159" s="36"/>
      <c r="BD159" s="36"/>
      <c r="BE159" s="31">
        <f>BC159+BD159</f>
        <v>0</v>
      </c>
      <c r="BF159" s="31" t="str">
        <f t="shared" si="71"/>
        <v/>
      </c>
      <c r="BG159" s="36"/>
      <c r="BH159" s="197">
        <f>SUM(AV159,AY159,BB159,BE159,BG159)</f>
        <v>0</v>
      </c>
      <c r="BI159" s="113"/>
      <c r="BJ159" s="113"/>
      <c r="BK159" s="31">
        <f>BI159+BJ159</f>
        <v>0</v>
      </c>
      <c r="BL159" s="113"/>
      <c r="BM159" s="113"/>
      <c r="BN159" s="31">
        <f>BL159+BM159</f>
        <v>0</v>
      </c>
      <c r="BO159" s="113"/>
      <c r="BP159" s="197">
        <f>SUM(BK159,BN159,BO159)</f>
        <v>0</v>
      </c>
      <c r="BQ159" s="36"/>
      <c r="BR159" s="36"/>
      <c r="BS159" s="31">
        <f>BQ159+BR159</f>
        <v>0</v>
      </c>
      <c r="BT159" s="36"/>
      <c r="BU159" s="36"/>
      <c r="BV159" s="31">
        <f t="shared" si="77"/>
        <v>0</v>
      </c>
      <c r="BW159" s="36"/>
      <c r="BX159" s="36"/>
      <c r="BY159" s="31">
        <f t="shared" si="78"/>
        <v>0</v>
      </c>
      <c r="BZ159" s="36"/>
      <c r="CA159" s="36"/>
      <c r="CB159" s="31">
        <f t="shared" si="79"/>
        <v>0</v>
      </c>
      <c r="CC159" s="36"/>
      <c r="CD159" s="36"/>
      <c r="CE159" s="31">
        <f t="shared" si="80"/>
        <v>0</v>
      </c>
      <c r="CF159" s="36"/>
      <c r="CG159" s="36"/>
      <c r="CH159" s="31">
        <f>CF159+CG159</f>
        <v>0</v>
      </c>
      <c r="CI159" s="36"/>
      <c r="CJ159" s="213">
        <f t="shared" si="82"/>
        <v>0</v>
      </c>
      <c r="CK159" s="117"/>
      <c r="CL159" s="9" t="str">
        <f>IF(ISBLANK('ÁREA MEJORA COMPETENCIAL'!S159),"",(IF(ISERROR('ÁREA MEJORA COMPETENCIAL'!S159),"",('ÁREA MEJORA COMPETENCIAL'!Y159)*3.3333333)))</f>
        <v/>
      </c>
      <c r="CM159" s="4" t="str">
        <f>IF(ISBLANK('ÁREA MEJORA COMPETENCIAL'!S159),"",(MROUND(CL159,4)))</f>
        <v/>
      </c>
      <c r="CN159" s="6" t="str">
        <f>IF('ÁREA MEJORA COMPETENCIAL'!Y159&lt;=2,"",CM159)</f>
        <v/>
      </c>
      <c r="CO159" s="214">
        <f t="shared" si="83"/>
        <v>0</v>
      </c>
      <c r="CP159" s="42" t="str">
        <f>IF(ISBLANK('ÁREA MEJORA COMPETENCIAL'!S159),"",IF(CN159="","",CO159-CN159))</f>
        <v/>
      </c>
      <c r="CQ159" s="122" t="str">
        <f>IF(ISBLANK('ÁREA MEJORA COMPETENCIAL'!S159),"",IF(CN159="","VER RESULTADOS",CO159/CN159))</f>
        <v/>
      </c>
      <c r="CR159" s="75"/>
    </row>
    <row r="160" spans="1:96" s="59" customFormat="1" ht="15" customHeight="1" x14ac:dyDescent="0.3">
      <c r="A160" s="273" t="str">
        <f>IF(ISBLANK('ÁREA MEJORA COMPETENCIAL'!A160),"",'ÁREA MEJORA COMPETENCIAL'!A160)</f>
        <v/>
      </c>
      <c r="B160" s="129" t="str">
        <f>IF(ISBLANK('ÁREA MEJORA COMPETENCIAL'!B160),"",'ÁREA MEJORA COMPETENCIAL'!B160)</f>
        <v/>
      </c>
      <c r="C160" s="101" t="str">
        <f>IF(ISBLANK('ÁREA MEJORA COMPETENCIAL'!C159),"",'ÁREA MEJORA COMPETENCIAL'!C159)</f>
        <v/>
      </c>
      <c r="D160" s="14" t="str">
        <f>IF(ISBLANK('ÁREA MEJORA COMPETENCIAL'!D159),"",'ÁREA MEJORA COMPETENCIAL'!D159)</f>
        <v/>
      </c>
      <c r="E160" s="14" t="str">
        <f>IF(ISBLANK('ÁREA MEJORA COMPETENCIAL'!E160),"",'ÁREA MEJORA COMPETENCIAL'!E160)</f>
        <v/>
      </c>
      <c r="F160" s="14" t="str">
        <f>IF(ISBLANK('ÁREA MEJORA COMPETENCIAL'!F160),"",'ÁREA MEJORA COMPETENCIAL'!F160)</f>
        <v/>
      </c>
      <c r="G160" s="41"/>
      <c r="H160" s="170"/>
      <c r="I160" s="170"/>
      <c r="J160" s="170"/>
      <c r="K160" s="170"/>
      <c r="L160" s="170"/>
      <c r="M160" s="170"/>
      <c r="N160" s="36"/>
      <c r="O160" s="36"/>
      <c r="P160" s="36"/>
      <c r="Q160" s="197">
        <f t="shared" si="56"/>
        <v>0</v>
      </c>
      <c r="R160" s="36"/>
      <c r="S160" s="36"/>
      <c r="T160" s="31">
        <f t="shared" si="57"/>
        <v>0</v>
      </c>
      <c r="U160" s="36"/>
      <c r="V160" s="36"/>
      <c r="W160" s="31">
        <f t="shared" si="58"/>
        <v>0</v>
      </c>
      <c r="X160" s="36"/>
      <c r="Y160" s="36"/>
      <c r="Z160" s="31">
        <f t="shared" si="59"/>
        <v>0</v>
      </c>
      <c r="AA160" s="36"/>
      <c r="AB160" s="36"/>
      <c r="AC160" s="31">
        <f t="shared" si="60"/>
        <v>0</v>
      </c>
      <c r="AD160" s="36"/>
      <c r="AE160" s="197">
        <f t="shared" si="61"/>
        <v>0</v>
      </c>
      <c r="AF160" s="36"/>
      <c r="AG160" s="36"/>
      <c r="AH160" s="31">
        <f t="shared" si="62"/>
        <v>0</v>
      </c>
      <c r="AI160" s="36"/>
      <c r="AJ160" s="36"/>
      <c r="AK160" s="31">
        <f t="shared" si="63"/>
        <v>0</v>
      </c>
      <c r="AL160" s="36"/>
      <c r="AM160" s="36"/>
      <c r="AN160" s="31">
        <f t="shared" si="64"/>
        <v>0</v>
      </c>
      <c r="AO160" s="36"/>
      <c r="AP160" s="36"/>
      <c r="AQ160" s="31">
        <f t="shared" si="65"/>
        <v>0</v>
      </c>
      <c r="AR160" s="36"/>
      <c r="AS160" s="197">
        <f t="shared" si="66"/>
        <v>0</v>
      </c>
      <c r="AT160" s="36"/>
      <c r="AU160" s="36"/>
      <c r="AV160" s="31">
        <f t="shared" si="67"/>
        <v>0</v>
      </c>
      <c r="AW160" s="36"/>
      <c r="AX160" s="36"/>
      <c r="AY160" s="31">
        <f t="shared" si="68"/>
        <v>0</v>
      </c>
      <c r="AZ160" s="36"/>
      <c r="BA160" s="36"/>
      <c r="BB160" s="31">
        <f t="shared" si="69"/>
        <v>0</v>
      </c>
      <c r="BC160" s="36"/>
      <c r="BD160" s="36"/>
      <c r="BE160" s="31">
        <f t="shared" si="70"/>
        <v>0</v>
      </c>
      <c r="BF160" s="31" t="str">
        <f t="shared" si="71"/>
        <v/>
      </c>
      <c r="BG160" s="36"/>
      <c r="BH160" s="197">
        <f t="shared" si="72"/>
        <v>0</v>
      </c>
      <c r="BI160" s="113"/>
      <c r="BJ160" s="113"/>
      <c r="BK160" s="31">
        <f t="shared" si="73"/>
        <v>0</v>
      </c>
      <c r="BL160" s="113"/>
      <c r="BM160" s="113"/>
      <c r="BN160" s="31">
        <f t="shared" si="74"/>
        <v>0</v>
      </c>
      <c r="BO160" s="113"/>
      <c r="BP160" s="197">
        <f t="shared" si="75"/>
        <v>0</v>
      </c>
      <c r="BQ160" s="36"/>
      <c r="BR160" s="36"/>
      <c r="BS160" s="31">
        <f t="shared" si="76"/>
        <v>0</v>
      </c>
      <c r="BT160" s="36"/>
      <c r="BU160" s="36"/>
      <c r="BV160" s="31">
        <f t="shared" si="77"/>
        <v>0</v>
      </c>
      <c r="BW160" s="36"/>
      <c r="BX160" s="36"/>
      <c r="BY160" s="31">
        <f t="shared" si="78"/>
        <v>0</v>
      </c>
      <c r="BZ160" s="36"/>
      <c r="CA160" s="36"/>
      <c r="CB160" s="31">
        <f t="shared" si="79"/>
        <v>0</v>
      </c>
      <c r="CC160" s="36"/>
      <c r="CD160" s="36"/>
      <c r="CE160" s="31">
        <f t="shared" si="80"/>
        <v>0</v>
      </c>
      <c r="CF160" s="36"/>
      <c r="CG160" s="36"/>
      <c r="CH160" s="31">
        <f t="shared" si="81"/>
        <v>0</v>
      </c>
      <c r="CI160" s="36"/>
      <c r="CJ160" s="213">
        <f t="shared" si="82"/>
        <v>0</v>
      </c>
      <c r="CK160" s="117"/>
      <c r="CL160" s="9" t="str">
        <f>IF(ISBLANK('ÁREA MEJORA COMPETENCIAL'!S159),"",(IF(ISERROR('ÁREA MEJORA COMPETENCIAL'!S159),"",('ÁREA MEJORA COMPETENCIAL'!Y159)*3.3333333)))</f>
        <v/>
      </c>
      <c r="CM160" s="4" t="str">
        <f>IF(ISBLANK('ÁREA MEJORA COMPETENCIAL'!S159),"",(MROUND(CL160,4)))</f>
        <v/>
      </c>
      <c r="CN160" s="6" t="str">
        <f>IF('ÁREA MEJORA COMPETENCIAL'!Y160&lt;=2,"",CM160)</f>
        <v/>
      </c>
      <c r="CO160" s="214">
        <f t="shared" si="83"/>
        <v>0</v>
      </c>
      <c r="CP160" s="42" t="str">
        <f>IF(ISBLANK('ÁREA MEJORA COMPETENCIAL'!S160),"",IF(CN160="","",CO160-CN160))</f>
        <v/>
      </c>
      <c r="CQ160" s="122" t="str">
        <f>IF(ISBLANK('ÁREA MEJORA COMPETENCIAL'!S160),"",IF(CN160="","VER RESULTADOS",CO160/CN160))</f>
        <v/>
      </c>
      <c r="CR160" s="75"/>
    </row>
    <row r="161" spans="1:96" s="59" customFormat="1" ht="15" customHeight="1" x14ac:dyDescent="0.3">
      <c r="A161" s="273" t="str">
        <f>IF(ISBLANK('ÁREA MEJORA COMPETENCIAL'!A161),"",'ÁREA MEJORA COMPETENCIAL'!A161)</f>
        <v/>
      </c>
      <c r="B161" s="129" t="str">
        <f>IF(ISBLANK('ÁREA MEJORA COMPETENCIAL'!B161),"",'ÁREA MEJORA COMPETENCIAL'!B161)</f>
        <v/>
      </c>
      <c r="C161" s="101" t="str">
        <f>IF(ISBLANK('ÁREA MEJORA COMPETENCIAL'!C160),"",'ÁREA MEJORA COMPETENCIAL'!C160)</f>
        <v/>
      </c>
      <c r="D161" s="14" t="str">
        <f>IF(ISBLANK('ÁREA MEJORA COMPETENCIAL'!D160),"",'ÁREA MEJORA COMPETENCIAL'!D160)</f>
        <v/>
      </c>
      <c r="E161" s="14" t="str">
        <f>IF(ISBLANK('ÁREA MEJORA COMPETENCIAL'!E161),"",'ÁREA MEJORA COMPETENCIAL'!E161)</f>
        <v/>
      </c>
      <c r="F161" s="14" t="str">
        <f>IF(ISBLANK('ÁREA MEJORA COMPETENCIAL'!F161),"",'ÁREA MEJORA COMPETENCIAL'!F161)</f>
        <v/>
      </c>
      <c r="G161" s="41"/>
      <c r="H161" s="170"/>
      <c r="I161" s="170"/>
      <c r="J161" s="170"/>
      <c r="K161" s="170"/>
      <c r="L161" s="170"/>
      <c r="M161" s="170"/>
      <c r="N161" s="36"/>
      <c r="O161" s="36"/>
      <c r="P161" s="36"/>
      <c r="Q161" s="197">
        <f t="shared" si="56"/>
        <v>0</v>
      </c>
      <c r="R161" s="36"/>
      <c r="S161" s="36"/>
      <c r="T161" s="31">
        <f t="shared" si="57"/>
        <v>0</v>
      </c>
      <c r="U161" s="36"/>
      <c r="V161" s="36"/>
      <c r="W161" s="31">
        <f t="shared" si="58"/>
        <v>0</v>
      </c>
      <c r="X161" s="36"/>
      <c r="Y161" s="36"/>
      <c r="Z161" s="31">
        <f t="shared" si="59"/>
        <v>0</v>
      </c>
      <c r="AA161" s="36"/>
      <c r="AB161" s="36"/>
      <c r="AC161" s="31">
        <f t="shared" si="60"/>
        <v>0</v>
      </c>
      <c r="AD161" s="36"/>
      <c r="AE161" s="197">
        <f t="shared" si="61"/>
        <v>0</v>
      </c>
      <c r="AF161" s="36"/>
      <c r="AG161" s="36"/>
      <c r="AH161" s="31">
        <f t="shared" si="62"/>
        <v>0</v>
      </c>
      <c r="AI161" s="36"/>
      <c r="AJ161" s="36"/>
      <c r="AK161" s="31">
        <f t="shared" si="63"/>
        <v>0</v>
      </c>
      <c r="AL161" s="36"/>
      <c r="AM161" s="36"/>
      <c r="AN161" s="31">
        <f t="shared" si="64"/>
        <v>0</v>
      </c>
      <c r="AO161" s="36"/>
      <c r="AP161" s="36"/>
      <c r="AQ161" s="31">
        <f t="shared" si="65"/>
        <v>0</v>
      </c>
      <c r="AR161" s="36"/>
      <c r="AS161" s="197">
        <f t="shared" si="66"/>
        <v>0</v>
      </c>
      <c r="AT161" s="36"/>
      <c r="AU161" s="36"/>
      <c r="AV161" s="31">
        <f t="shared" si="67"/>
        <v>0</v>
      </c>
      <c r="AW161" s="36"/>
      <c r="AX161" s="36"/>
      <c r="AY161" s="31">
        <f t="shared" si="68"/>
        <v>0</v>
      </c>
      <c r="AZ161" s="36"/>
      <c r="BA161" s="36"/>
      <c r="BB161" s="31">
        <f t="shared" si="69"/>
        <v>0</v>
      </c>
      <c r="BC161" s="36"/>
      <c r="BD161" s="36"/>
      <c r="BE161" s="31">
        <f t="shared" si="70"/>
        <v>0</v>
      </c>
      <c r="BF161" s="31" t="str">
        <f t="shared" si="71"/>
        <v/>
      </c>
      <c r="BG161" s="36"/>
      <c r="BH161" s="197">
        <f t="shared" si="72"/>
        <v>0</v>
      </c>
      <c r="BI161" s="113"/>
      <c r="BJ161" s="113"/>
      <c r="BK161" s="31">
        <f t="shared" si="73"/>
        <v>0</v>
      </c>
      <c r="BL161" s="113"/>
      <c r="BM161" s="113"/>
      <c r="BN161" s="31">
        <f t="shared" si="74"/>
        <v>0</v>
      </c>
      <c r="BO161" s="113"/>
      <c r="BP161" s="197">
        <f t="shared" si="75"/>
        <v>0</v>
      </c>
      <c r="BQ161" s="36"/>
      <c r="BR161" s="36"/>
      <c r="BS161" s="31">
        <f t="shared" si="76"/>
        <v>0</v>
      </c>
      <c r="BT161" s="36"/>
      <c r="BU161" s="36"/>
      <c r="BV161" s="31">
        <f t="shared" si="77"/>
        <v>0</v>
      </c>
      <c r="BW161" s="36"/>
      <c r="BX161" s="36"/>
      <c r="BY161" s="31">
        <f t="shared" si="78"/>
        <v>0</v>
      </c>
      <c r="BZ161" s="36"/>
      <c r="CA161" s="36"/>
      <c r="CB161" s="31">
        <f t="shared" si="79"/>
        <v>0</v>
      </c>
      <c r="CC161" s="36"/>
      <c r="CD161" s="36"/>
      <c r="CE161" s="31">
        <f t="shared" si="80"/>
        <v>0</v>
      </c>
      <c r="CF161" s="36"/>
      <c r="CG161" s="36"/>
      <c r="CH161" s="31">
        <f t="shared" si="81"/>
        <v>0</v>
      </c>
      <c r="CI161" s="36"/>
      <c r="CJ161" s="213">
        <f t="shared" si="82"/>
        <v>0</v>
      </c>
      <c r="CK161" s="117"/>
      <c r="CL161" s="9" t="str">
        <f>IF(ISBLANK('ÁREA MEJORA COMPETENCIAL'!S160),"",(IF(ISERROR('ÁREA MEJORA COMPETENCIAL'!S160),"",('ÁREA MEJORA COMPETENCIAL'!Y160)*3.3333333)))</f>
        <v/>
      </c>
      <c r="CM161" s="4" t="str">
        <f>IF(ISBLANK('ÁREA MEJORA COMPETENCIAL'!S160),"",(MROUND(CL161,4)))</f>
        <v/>
      </c>
      <c r="CN161" s="6" t="str">
        <f>IF('ÁREA MEJORA COMPETENCIAL'!Y161&lt;=2,"",CM161)</f>
        <v/>
      </c>
      <c r="CO161" s="214">
        <f t="shared" si="83"/>
        <v>0</v>
      </c>
      <c r="CP161" s="42" t="str">
        <f>IF(ISBLANK('ÁREA MEJORA COMPETENCIAL'!S161),"",IF(CN161="","",CO161-CN161))</f>
        <v/>
      </c>
      <c r="CQ161" s="122" t="str">
        <f>IF(ISBLANK('ÁREA MEJORA COMPETENCIAL'!S161),"",IF(CN161="","VER RESULTADOS",CO161/CN161))</f>
        <v/>
      </c>
      <c r="CR161" s="75"/>
    </row>
    <row r="162" spans="1:96" s="59" customFormat="1" ht="15.6" customHeight="1" x14ac:dyDescent="0.3">
      <c r="A162" s="273" t="str">
        <f>IF(ISBLANK('ÁREA MEJORA COMPETENCIAL'!A162),"",'ÁREA MEJORA COMPETENCIAL'!A162)</f>
        <v/>
      </c>
      <c r="B162" s="129" t="str">
        <f>IF(ISBLANK('ÁREA MEJORA COMPETENCIAL'!B162),"",'ÁREA MEJORA COMPETENCIAL'!B162)</f>
        <v/>
      </c>
      <c r="C162" s="101" t="str">
        <f>IF(ISBLANK('ÁREA MEJORA COMPETENCIAL'!C161),"",'ÁREA MEJORA COMPETENCIAL'!C161)</f>
        <v/>
      </c>
      <c r="D162" s="14" t="str">
        <f>IF(ISBLANK('ÁREA MEJORA COMPETENCIAL'!D161),"",'ÁREA MEJORA COMPETENCIAL'!D161)</f>
        <v/>
      </c>
      <c r="E162" s="14" t="str">
        <f>IF(ISBLANK('ÁREA MEJORA COMPETENCIAL'!E162),"",'ÁREA MEJORA COMPETENCIAL'!E162)</f>
        <v/>
      </c>
      <c r="F162" s="14" t="str">
        <f>IF(ISBLANK('ÁREA MEJORA COMPETENCIAL'!F162),"",'ÁREA MEJORA COMPETENCIAL'!F162)</f>
        <v/>
      </c>
      <c r="G162" s="41"/>
      <c r="H162" s="170"/>
      <c r="I162" s="170"/>
      <c r="J162" s="170"/>
      <c r="K162" s="170"/>
      <c r="L162" s="170"/>
      <c r="M162" s="170"/>
      <c r="N162" s="36"/>
      <c r="O162" s="36"/>
      <c r="P162" s="36"/>
      <c r="Q162" s="197">
        <f t="shared" si="56"/>
        <v>0</v>
      </c>
      <c r="R162" s="36"/>
      <c r="S162" s="36"/>
      <c r="T162" s="31">
        <f>R162+S162</f>
        <v>0</v>
      </c>
      <c r="U162" s="36"/>
      <c r="V162" s="36"/>
      <c r="W162" s="31">
        <f>U162+V162</f>
        <v>0</v>
      </c>
      <c r="X162" s="36"/>
      <c r="Y162" s="36"/>
      <c r="Z162" s="31">
        <f>X162+Y162</f>
        <v>0</v>
      </c>
      <c r="AA162" s="36"/>
      <c r="AB162" s="36"/>
      <c r="AC162" s="31">
        <f>AA162+AB162</f>
        <v>0</v>
      </c>
      <c r="AD162" s="36"/>
      <c r="AE162" s="197">
        <f t="shared" si="61"/>
        <v>0</v>
      </c>
      <c r="AF162" s="36"/>
      <c r="AG162" s="36"/>
      <c r="AH162" s="31">
        <f t="shared" si="62"/>
        <v>0</v>
      </c>
      <c r="AI162" s="36"/>
      <c r="AJ162" s="36"/>
      <c r="AK162" s="31">
        <f t="shared" si="63"/>
        <v>0</v>
      </c>
      <c r="AL162" s="36"/>
      <c r="AM162" s="36"/>
      <c r="AN162" s="31">
        <f t="shared" si="64"/>
        <v>0</v>
      </c>
      <c r="AO162" s="36"/>
      <c r="AP162" s="36"/>
      <c r="AQ162" s="31">
        <f t="shared" si="65"/>
        <v>0</v>
      </c>
      <c r="AR162" s="36"/>
      <c r="AS162" s="197">
        <f t="shared" si="66"/>
        <v>0</v>
      </c>
      <c r="AT162" s="36"/>
      <c r="AU162" s="36"/>
      <c r="AV162" s="31">
        <f t="shared" si="67"/>
        <v>0</v>
      </c>
      <c r="AW162" s="36"/>
      <c r="AX162" s="36"/>
      <c r="AY162" s="31">
        <f t="shared" si="68"/>
        <v>0</v>
      </c>
      <c r="AZ162" s="36"/>
      <c r="BA162" s="36"/>
      <c r="BB162" s="31">
        <f t="shared" si="69"/>
        <v>0</v>
      </c>
      <c r="BC162" s="36"/>
      <c r="BD162" s="36"/>
      <c r="BE162" s="31">
        <f t="shared" si="70"/>
        <v>0</v>
      </c>
      <c r="BF162" s="31" t="str">
        <f t="shared" si="71"/>
        <v/>
      </c>
      <c r="BG162" s="36"/>
      <c r="BH162" s="197">
        <f t="shared" si="72"/>
        <v>0</v>
      </c>
      <c r="BI162" s="113"/>
      <c r="BJ162" s="113"/>
      <c r="BK162" s="31">
        <f t="shared" si="73"/>
        <v>0</v>
      </c>
      <c r="BL162" s="113"/>
      <c r="BM162" s="113"/>
      <c r="BN162" s="31">
        <f t="shared" si="74"/>
        <v>0</v>
      </c>
      <c r="BO162" s="113"/>
      <c r="BP162" s="197">
        <f t="shared" si="75"/>
        <v>0</v>
      </c>
      <c r="BQ162" s="36"/>
      <c r="BR162" s="36"/>
      <c r="BS162" s="31">
        <f t="shared" si="76"/>
        <v>0</v>
      </c>
      <c r="BT162" s="36"/>
      <c r="BU162" s="36"/>
      <c r="BV162" s="31">
        <f t="shared" si="77"/>
        <v>0</v>
      </c>
      <c r="BW162" s="36"/>
      <c r="BX162" s="36"/>
      <c r="BY162" s="31">
        <f t="shared" si="78"/>
        <v>0</v>
      </c>
      <c r="BZ162" s="36"/>
      <c r="CA162" s="36"/>
      <c r="CB162" s="31">
        <f t="shared" si="79"/>
        <v>0</v>
      </c>
      <c r="CC162" s="36"/>
      <c r="CD162" s="36"/>
      <c r="CE162" s="31">
        <f t="shared" si="80"/>
        <v>0</v>
      </c>
      <c r="CF162" s="36"/>
      <c r="CG162" s="36"/>
      <c r="CH162" s="31">
        <f t="shared" si="81"/>
        <v>0</v>
      </c>
      <c r="CI162" s="36"/>
      <c r="CJ162" s="213">
        <f t="shared" si="82"/>
        <v>0</v>
      </c>
      <c r="CK162" s="117"/>
      <c r="CL162" s="9" t="str">
        <f>IF(ISBLANK('ÁREA MEJORA COMPETENCIAL'!S161),"",(IF(ISERROR('ÁREA MEJORA COMPETENCIAL'!S161),"",('ÁREA MEJORA COMPETENCIAL'!Y161)*3.3333333)))</f>
        <v/>
      </c>
      <c r="CM162" s="4" t="str">
        <f>IF(ISBLANK('ÁREA MEJORA COMPETENCIAL'!S161),"",(MROUND(CL162,4)))</f>
        <v/>
      </c>
      <c r="CN162" s="6" t="str">
        <f>IF('ÁREA MEJORA COMPETENCIAL'!Y162&lt;=2,"",CM162)</f>
        <v/>
      </c>
      <c r="CO162" s="214">
        <f t="shared" si="83"/>
        <v>0</v>
      </c>
      <c r="CP162" s="42" t="str">
        <f>IF(ISBLANK('ÁREA MEJORA COMPETENCIAL'!S162),"",IF(CN162="","",CO162-CN162))</f>
        <v/>
      </c>
      <c r="CQ162" s="122" t="str">
        <f>IF(ISBLANK('ÁREA MEJORA COMPETENCIAL'!S162),"",IF(CN162="","VER RESULTADOS",CO162/CN162))</f>
        <v/>
      </c>
      <c r="CR162" s="75"/>
    </row>
    <row r="163" spans="1:96" s="59" customFormat="1" ht="13.2" customHeight="1" x14ac:dyDescent="0.3">
      <c r="B163" s="18"/>
      <c r="C163" s="18"/>
      <c r="D163" s="18"/>
      <c r="E163" s="18"/>
      <c r="F163" s="18"/>
      <c r="G163" s="95"/>
      <c r="H163" s="217">
        <f>COUNTIFS(H10:H162,"&gt;0",RESULTADOS!W10:W162, "SI")+COUNTIFS(H10:H162,"&gt;0",RESULTADOS!W10:W162,"")</f>
        <v>0</v>
      </c>
      <c r="I163" s="217">
        <f>COUNTIFS(I10:I162,"&gt;0",RESULTADOS!W10:W162, "SI")+COUNTIFS(I10:I162,"&gt;0",RESULTADOS!W10:W162,"")</f>
        <v>0</v>
      </c>
      <c r="J163" s="217">
        <f>COUNTIFS(J10:J162,"&gt;0",RESULTADOS!W10:W162, "SI")+COUNTIFS(J10:J162,"&gt;0",RESULTADOS!W10:W162,"")</f>
        <v>0</v>
      </c>
      <c r="K163" s="217">
        <f>COUNTIFS(K10:K162,"&gt;0",RESULTADOS!W10:W162, "SI")+COUNTIFS(K10:K162,"&gt;0",RESULTADOS!W10:W162,"")</f>
        <v>0</v>
      </c>
      <c r="L163" s="217">
        <f>COUNTIFS(L10:L162,"&gt;0",RESULTADOS!W10:W162, "SI")+COUNTIFS(L10:L162,"&gt;0",RESULTADOS!W10:W162,"")</f>
        <v>0</v>
      </c>
      <c r="M163" s="217">
        <f>COUNTIFS(M10:M162,"&gt;0",RESULTADOS!W10:W162, "SI")+COUNTIFS(M10:M162,"&gt;0",RESULTADOS!W10:W162,"")</f>
        <v>0</v>
      </c>
      <c r="N163" s="217">
        <f>COUNTIFS(N10:N162,"&gt;0",RESULTADOS!W10:W162, "SI")+COUNTIFS(N10:N162,"&gt;0",RESULTADOS!W10:W162,"")</f>
        <v>0</v>
      </c>
      <c r="O163" s="217">
        <f>COUNTIFS(O10:O162,"&gt;0",RESULTADOS!W10:W162, "SI")+COUNTIFS(O10:O162,"&gt;0",RESULTADOS!W10:W162,"")</f>
        <v>0</v>
      </c>
      <c r="P163" s="217">
        <f>COUNTIFS(P10:P162,"&gt;0",RESULTADOS!W10:W162, "SI")+COUNTIFS(P10:P162,"&gt;0",RESULTADOS!W10:W162,"")</f>
        <v>0</v>
      </c>
      <c r="Q163" s="212">
        <f>COUNTIFS(Q10:Q162,"&gt;0",RESULTADOS!W10:W162, "SI")+COUNTIFS(Q10:Q162,"&gt;0",RESULTADOS!W10:W162,"")</f>
        <v>0</v>
      </c>
      <c r="R163" s="217">
        <f>COUNTIFS(
 T10:T162, "&gt;0",
 RESULTADOS!W10:W162, "SI"
)+COUNTIFS( T10:T162, "&gt;0",RESULTADOS!W10:W162,"")</f>
        <v>0</v>
      </c>
      <c r="S163" s="503">
        <f>COUNTIFS(
 T10:T162, "&gt;="&amp;R8,
 RESULTADOS!W10:W162, "SI")+COUNTIFS(T10:T162,"&gt;="&amp;R8,RESULTADOS!W10:W162,"")</f>
        <v>0</v>
      </c>
      <c r="T163" s="504"/>
      <c r="U163" s="217">
        <f>COUNTIFS(
 W10:W162, "&gt;0",
 RESULTADOS!Z10:Z162, "SI"
)+COUNTIFS( W10:W162, "&gt;0",RESULTADOS!Z10:Z162,"")</f>
        <v>0</v>
      </c>
      <c r="V163" s="505">
        <f>COUNTIFS(
 W10:W162, "&gt;="&amp;U8,
 RESULTADOS!Z10:Z162, "SI")+COUNTIFS(W10:W162,"&gt;="&amp;U8,RESULTADOS!Z10:Z162,"")</f>
        <v>0</v>
      </c>
      <c r="W163" s="504"/>
      <c r="X163" s="217">
        <f>COUNTIFS(
 Z10:Z162, "&gt;0",
 RESULTADOS!AD10:AD162, "SI"
)+COUNTIFS( Z10:Z162, "&gt;0",RESULTADOS!AD10:AD162,"")</f>
        <v>0</v>
      </c>
      <c r="Y163" s="505">
        <f>COUNTIFS(
 Z10:Z162, "&gt;="&amp;X8,
 RESULTADOS!AD10:AD162, "SI")+COUNTIFS(Z10:Z162,"&gt;="&amp;X8,RESULTADOS!AD10:AD162,"")</f>
        <v>0</v>
      </c>
      <c r="Z163" s="504"/>
      <c r="AA163" s="217">
        <f>COUNTIFS(
 AC10:AC162, "&gt;0",
 RESULTADOS!AG10:AG162, "SI"
)+COUNTIFS( AC10:AC162, "&gt;0",RESULTADOS!AG10:AG162,"")</f>
        <v>0</v>
      </c>
      <c r="AB163" s="505">
        <f>COUNTIFS(
 AC10:AC162, "&gt;="&amp;AA8,
 RESULTADOS!AG10:AG162, "SI")+COUNTIFS(AC10:AC162,"&gt;="&amp;AA8,RESULTADOS!AG10:AG162,"")</f>
        <v>0</v>
      </c>
      <c r="AC163" s="504"/>
      <c r="AD163" s="217">
        <f>COUNTIFS(AD10:AD162,"&gt;0",RESULTADOS!W10:W162, "SI")+COUNTIFS(AD10:AD162,"&gt;0",RESULTADOS!W10:W162,"")</f>
        <v>0</v>
      </c>
      <c r="AE163" s="329">
        <f>COUNTIFS(AE10:AE162,"&gt;0",RESULTADOS!W10:W162, "SI")+COUNTIFS(AE10:AE162,"&gt;0",RESULTADOS!W10:W162,"")</f>
        <v>0</v>
      </c>
      <c r="AF163" s="217">
        <f>COUNTIFS(
 AH10:AH162, "&gt;0",
 RESULTADOS!W10:W162, "SI"
)+COUNTIFS( AH10:AH162, "&gt;0",RESULTADOS!W10:W162,"")</f>
        <v>0</v>
      </c>
      <c r="AG163" s="503">
        <f>COUNTIFS(
 AH10:AH162, "&gt;="&amp;AF8,
 RESULTADOS!W10:W162, "SI")+COUNTIFS(AH10:AH162,"&gt;="&amp;AF8,RESULTADOS!W10:W162,"")</f>
        <v>0</v>
      </c>
      <c r="AH163" s="504"/>
      <c r="AI163" s="217">
        <f>COUNTIFS(
 AK10:AK162, "&gt;0",
 RESULTADOS!W10:W162, "SI"
)+COUNTIFS( AK10:AK162, "&gt;0",RESULTADOS!W10:W162,"")</f>
        <v>0</v>
      </c>
      <c r="AJ163" s="505">
        <f>COUNTIFS(
 AK10:AK162, "&gt;="&amp;AI8,
 RESULTADOS!W10:W162, "SI")+COUNTIFS(AK10:AK162,"&gt;="&amp;AI8,RESULTADOS!W10:W162,"")</f>
        <v>0</v>
      </c>
      <c r="AK163" s="504"/>
      <c r="AL163" s="217">
        <f>COUNTIFS(
 AN10:AN162, "&gt;0",
 RESULTADOS!W10:W162, "SI"
)+COUNTIFS( AN10:AN162, "&gt;0",RESULTADOS!W10:W162,"")</f>
        <v>0</v>
      </c>
      <c r="AM163" s="505">
        <f>COUNTIFS(
 AN10:AN162, "&gt;="&amp;AL8,
 RESULTADOS!W10:W162, "SI")+COUNTIFS(AN10:AN162,"&gt;="&amp;AL8,RESULTADOS!W10:W162,"")</f>
        <v>0</v>
      </c>
      <c r="AN163" s="504"/>
      <c r="AO163" s="217">
        <f>COUNTIFS(
 AQ10:AQ162, "&gt;0",
 RESULTADOS!$W$10:$W$162, "SI"
)+COUNTIFS( AQ10:AQ162, "&gt;0",RESULTADOS!$W$10:$W$162,"")</f>
        <v>0</v>
      </c>
      <c r="AP163" s="505">
        <f>COUNTIFS(
 AQ10:AQ162, "&gt;="&amp;AO8,
 RESULTADOS!$W$10:$W$162, "SI")+COUNTIFS(AQ10:AQ162,"&gt;="&amp;AO8,RESULTADOS!$W$10:$W$162,"")</f>
        <v>0</v>
      </c>
      <c r="AQ163" s="504"/>
      <c r="AR163" s="217">
        <f>COUNTIFS(AR10:AR162,"&gt;0",RESULTADOS!W10:W162, "SI")+COUNTIFS(AR10:AR162,"&gt;0",RESULTADOS!W10:W162,"")</f>
        <v>0</v>
      </c>
      <c r="AS163" s="329">
        <f>COUNTIFS(AS10:AS162,"&gt;0",RESULTADOS!W10:W162, "SI")+COUNTIFS(AS10:AS162,"&gt;0",RESULTADOS!W10:W162,"")</f>
        <v>0</v>
      </c>
      <c r="AT163" s="217">
        <f>COUNTIFS(
 AV10:AV162, "&gt;0",
 RESULTADOS!$W$10:$W$162, "SI"
)+COUNTIFS( AV10:AV162, "&gt;0",RESULTADOS!$W$10:$W$162,"")</f>
        <v>0</v>
      </c>
      <c r="AU163" s="505">
        <f>COUNTIFS(
 AV10:AV162, "&gt;="&amp;AT8,
 RESULTADOS!$W$10:$W$162, "SI")+COUNTIFS(AV10:AV162,"&gt;="&amp;AT8,RESULTADOS!$W$10:$W$162,"")</f>
        <v>0</v>
      </c>
      <c r="AV163" s="504"/>
      <c r="AW163" s="217">
        <f>COUNTIFS(
 AY10:AY162, "&gt;0",
 RESULTADOS!$W$10:$W$162, "SI"
)+COUNTIFS( AY10:AY162, "&gt;0",RESULTADOS!$W$10:$W$162,"")</f>
        <v>0</v>
      </c>
      <c r="AX163" s="505">
        <f>COUNTIFS(
 AY10:AY162, "&gt;="&amp;AW8,
 RESULTADOS!$W$10:$W$162, "SI")+COUNTIFS(AY10:AY162,"&gt;="&amp;AW8,RESULTADOS!$W$10:$W$162,"")</f>
        <v>0</v>
      </c>
      <c r="AY163" s="504"/>
      <c r="AZ163" s="217">
        <f>COUNTIFS(
 BB10:BB162, "&gt;0",
 RESULTADOS!$W$10:$W$162, "SI"
)+COUNTIFS( BB10:BB162, "&gt;0",RESULTADOS!$W$10:$W$162,"")</f>
        <v>0</v>
      </c>
      <c r="BA163" s="505">
        <f>COUNTIFS(
 BB10:BB162, "&gt;="&amp;AZ8,
 RESULTADOS!$W$10:$W$162, "SI")+COUNTIFS(BB10:BB162,"&gt;="&amp;AZ8,RESULTADOS!$W$10:$W$162,"")</f>
        <v>0</v>
      </c>
      <c r="BB163" s="504"/>
      <c r="BC163" s="217">
        <f>COUNTIFS(
 BE10:BE162, "&gt;0",
 RESULTADOS!$W$10:$W$162, "SI"
)+COUNTIFS( BE10:BE162, "&gt;0",RESULTADOS!$W$10:$W$162,"")</f>
        <v>0</v>
      </c>
      <c r="BD163" s="505">
        <f>COUNTIFS(
 BE10:BE162, "&gt;="&amp;BC8,
 RESULTADOS!$W$10:$W$162, "SI")+COUNTIFS(BE10:BE162,"&gt;="&amp;BC8,RESULTADOS!$W$10:$W$162,"")</f>
        <v>0</v>
      </c>
      <c r="BE163" s="504"/>
      <c r="BF163" s="217"/>
      <c r="BG163" s="217">
        <f>COUNTIFS(BG10:BG162,"&gt;0",RESULTADOS!W10:W162, "SI")+COUNTIFS(BG10:BG162,"&gt;0",RESULTADOS!W10:W162,"")</f>
        <v>0</v>
      </c>
      <c r="BH163" s="329">
        <f>COUNTIFS(BH10:BH162,"&gt;0",RESULTADOS!W10:W162, "SI")+COUNTIFS(BH10:BH162,"&gt;0",RESULTADOS!W10:W162,"")</f>
        <v>0</v>
      </c>
      <c r="BI163" s="217">
        <f>COUNTIFS(
 BK10:BK162, "&gt;0",
 RESULTADOS!$W$10:$W$162, "SI"
)+COUNTIFS( BK10:BK162, "&gt;0",RESULTADOS!$W$10:$W$162,"")</f>
        <v>0</v>
      </c>
      <c r="BJ163" s="505">
        <f>COUNTIFS(
 BK10:BK162, "&gt;="&amp;BI8,
 RESULTADOS!$W$10:$W$162, "SI")+COUNTIFS(BK10:BK162,"&gt;="&amp;BI8,RESULTADOS!$W$10:$W$162,"")</f>
        <v>0</v>
      </c>
      <c r="BK163" s="504"/>
      <c r="BL163" s="217">
        <f>COUNTIFS(
 BN10:BN162, "&gt;0",
 RESULTADOS!$W$10:$W$162, "SI"
)+COUNTIFS( BN10:BN162, "&gt;0",RESULTADOS!$W$10:$W$162,"")</f>
        <v>0</v>
      </c>
      <c r="BM163" s="505">
        <f>COUNTIFS(
 BN10:BN162, "&gt;="&amp;BL8,
 RESULTADOS!$W$10:$W$162, "SI")+COUNTIFS(BN10:BN162,"&gt;="&amp;BL8,RESULTADOS!$W$10:$W$162,"")</f>
        <v>0</v>
      </c>
      <c r="BN163" s="504"/>
      <c r="BO163" s="217">
        <f>COUNTIFS(BO10:BO162,"&gt;0",RESULTADOS!W10:W162, "SI")+COUNTIFS(BO10:BO162,"&gt;0",RESULTADOS!W10:W162,"")</f>
        <v>0</v>
      </c>
      <c r="BP163" s="329">
        <f>COUNTIFS(BP10:BP162,"&gt;0",RESULTADOS!W10:W162, "SI")+COUNTIFS(BP10:BP162,"&gt;0",RESULTADOS!W10:W162,"")</f>
        <v>0</v>
      </c>
      <c r="BQ163" s="217">
        <f>COUNTIFS(
 BS10:BS162, "&gt;0",
 RESULTADOS!$W$10:$W$162, "SI"
)+COUNTIFS( BS10:BS162, "&gt;0",RESULTADOS!$W$10:$W$162,"")</f>
        <v>0</v>
      </c>
      <c r="BR163" s="505">
        <f>COUNTIFS(
 BS10:BS162, "&gt;="&amp;BQ8,
 RESULTADOS!$W$10:$W$162, "SI")+COUNTIFS(BS10:BS162,"&gt;="&amp;BQ8,RESULTADOS!$W$10:$W$162,"")</f>
        <v>0</v>
      </c>
      <c r="BS163" s="504"/>
      <c r="BT163" s="217">
        <f>COUNTIFS(
 BV10:BV162, "&gt;0",
 RESULTADOS!$W$10:$W$162, "SI"
)+COUNTIFS( BV10:BV162, "&gt;0",RESULTADOS!$W$10:$W$162,"")</f>
        <v>0</v>
      </c>
      <c r="BU163" s="505">
        <f>COUNTIFS(
 BV10:BV162, "&gt;="&amp;BT8,
 RESULTADOS!$W$10:$W$162, "SI")+COUNTIFS(BV10:BV162,"&gt;="&amp;BT8,RESULTADOS!$W$10:$W$162,"")</f>
        <v>0</v>
      </c>
      <c r="BV163" s="504"/>
      <c r="BW163" s="217">
        <f>COUNTIFS(
 BY10:BY162, "&gt;0",
 RESULTADOS!$W$10:$W$162, "SI"
)+COUNTIFS( BY10:BY162, "&gt;0",RESULTADOS!$W$10:$W$162,"")</f>
        <v>0</v>
      </c>
      <c r="BX163" s="505">
        <f>COUNTIFS(
 BY10:BY162, "&gt;="&amp;BW8,
 RESULTADOS!$W$10:$W$162, "SI")+COUNTIFS(BY10:BY162,"&gt;="&amp;BW8,RESULTADOS!$W$10:$W$162,"")</f>
        <v>0</v>
      </c>
      <c r="BY163" s="504"/>
      <c r="BZ163" s="217">
        <f>COUNTIFS(
 CB10:CB162, "&gt;0",
 RESULTADOS!$W$10:$W$162, "SI"
)+COUNTIFS( CB10:CB162, "&gt;0",RESULTADOS!$W$10:$W$162,"")</f>
        <v>0</v>
      </c>
      <c r="CA163" s="505">
        <f>COUNTIFS(
 CB10:CB162, "&gt;="&amp;BZ8,
 RESULTADOS!$W$10:$W$162, "SI")+COUNTIFS(CB10:CB162,"&gt;="&amp;BZ8,RESULTADOS!$W$10:$W$162,"")</f>
        <v>0</v>
      </c>
      <c r="CB163" s="504"/>
      <c r="CC163" s="217">
        <f>COUNTIFS(
 CE10:CE162, "&gt;0",
 RESULTADOS!$W$10:$W$162, "SI"
)+COUNTIFS( CE10:CE162, "&gt;0",RESULTADOS!$W$10:$W$162,"")</f>
        <v>0</v>
      </c>
      <c r="CD163" s="505">
        <f>COUNTIFS(
 CE10:CE162, "&gt;="&amp;CC8,
 RESULTADOS!$W$10:$W$162, "SI")+COUNTIFS(CE10:CE162,"&gt;="&amp;CC8,RESULTADOS!$W$10:$W$162,"")</f>
        <v>0</v>
      </c>
      <c r="CE163" s="504"/>
      <c r="CF163" s="217">
        <f>COUNTIFS(
 CH10:CH162, "&gt;0",
 RESULTADOS!$W$10:$W$162, "SI"
)+COUNTIFS( CH10:CH162, "&gt;0",RESULTADOS!$W$10:$W$162,"")</f>
        <v>0</v>
      </c>
      <c r="CG163" s="505">
        <f>COUNTIFS(
 CH10:CH162, "&gt;="&amp;CF8,
 RESULTADOS!$W$10:$W$162, "SI")+COUNTIFS(CH10:CH162,"&gt;="&amp;CF8,RESULTADOS!$W$10:$W$162,"")</f>
        <v>0</v>
      </c>
      <c r="CH163" s="504"/>
      <c r="CI163" s="217">
        <f>COUNTIFS(CI10:CI162,"&gt;0",RESULTADOS!W10:W162, "SI")+COUNTIFS(CI10:CI162,"&gt;0",RESULTADOS!W10:W162,"")</f>
        <v>0</v>
      </c>
      <c r="CJ163" s="329">
        <f>COUNTIFS(CJ10:CJ162,"&gt;0",RESULTADOS!W10:W162, "SI")+COUNTIFS(CJ10:CJ162,"&gt;0",RESULTADOS!W10:W162,"")</f>
        <v>0</v>
      </c>
      <c r="CK163" s="78"/>
      <c r="CL163" s="500">
        <f>COUNTIFS(CO10:CO162,"&gt;0",RESULTADOS!W10:W162, "SI")+COUNTIFS(CO10:CO162,"&gt;0",RESULTADOS!W10:W162,"")</f>
        <v>0</v>
      </c>
      <c r="CM163" s="501"/>
      <c r="CN163" s="501"/>
      <c r="CO163" s="501"/>
      <c r="CP163" s="501"/>
      <c r="CQ163" s="502"/>
      <c r="CR163" s="75"/>
    </row>
    <row r="164" spans="1:96" s="59" customFormat="1" ht="15" customHeight="1" x14ac:dyDescent="0.3">
      <c r="B164" s="18"/>
      <c r="C164" s="96"/>
      <c r="D164" s="97"/>
      <c r="E164" s="97"/>
      <c r="F164" s="97"/>
      <c r="G164" s="95"/>
      <c r="H164" s="176" t="str">
        <f>IF(ISERROR(H163/'ÁREA MEJORA COMPETENCIAL'!D171),"0%",H163/'ÁREA MEJORA COMPETENCIAL'!D171)</f>
        <v>0%</v>
      </c>
      <c r="I164" s="176" t="str">
        <f>IF(ISERROR(I163/'ÁREA MEJORA COMPETENCIAL'!D171),"0%",I163/'ÁREA MEJORA COMPETENCIAL'!D171)</f>
        <v>0%</v>
      </c>
      <c r="J164" s="176" t="str">
        <f>IF(ISERROR(J163/'ÁREA MEJORA COMPETENCIAL'!D171),"0%",J163/'ÁREA MEJORA COMPETENCIAL'!D171)</f>
        <v>0%</v>
      </c>
      <c r="K164" s="176" t="str">
        <f>IF(ISERROR(K163/'ÁREA MEJORA COMPETENCIAL'!D171),"0%",K163/'ÁREA MEJORA COMPETENCIAL'!D171)</f>
        <v>0%</v>
      </c>
      <c r="L164" s="176" t="str">
        <f>IF(ISERROR(L163/'ÁREA MEJORA COMPETENCIAL'!D171),"0%",L163/'ÁREA MEJORA COMPETENCIAL'!D171)</f>
        <v>0%</v>
      </c>
      <c r="M164" s="176" t="str">
        <f>IF(ISERROR(M163/'ÁREA MEJORA COMPETENCIAL'!D171),"0%",M163/'ÁREA MEJORA COMPETENCIAL'!D171)</f>
        <v>0%</v>
      </c>
      <c r="N164" s="176" t="str">
        <f>IF(ISERROR(N163/'ÁREA MEJORA COMPETENCIAL'!D171),"0%",N163/'ÁREA MEJORA COMPETENCIAL'!D171)</f>
        <v>0%</v>
      </c>
      <c r="O164" s="176" t="str">
        <f>IF(ISERROR(O163/'ÁREA MEJORA COMPETENCIAL'!D171),"0%",O163/'ÁREA MEJORA COMPETENCIAL'!D171)</f>
        <v>0%</v>
      </c>
      <c r="P164" s="176" t="str">
        <f>IF(ISERROR(P163/'ÁREA MEJORA COMPETENCIAL'!D171),"0%",P163/'ÁREA MEJORA COMPETENCIAL'!D171)</f>
        <v>0%</v>
      </c>
      <c r="Q164" s="105" t="str">
        <f>IF(ISERROR(Q163/'ÁREA MEJORA COMPETENCIAL'!D171),"0%",Q163/'ÁREA MEJORA COMPETENCIAL'!D171)</f>
        <v>0%</v>
      </c>
      <c r="R164" s="323" t="str">
        <f>IF(ISERROR(R163/'ÁREA MEJORA COMPETENCIAL'!D171),"0%",R163/'ÁREA MEJORA COMPETENCIAL'!D171)</f>
        <v>0%</v>
      </c>
      <c r="S164" s="428" t="str">
        <f>IF(ISERROR(S163/'ÁREA MEJORA COMPETENCIAL'!D171),"0%",S163/'ÁREA MEJORA COMPETENCIAL'!D171)</f>
        <v>0%</v>
      </c>
      <c r="T164" s="506"/>
      <c r="U164" s="323" t="str">
        <f>IF(ISERROR(U163/'ÁREA MEJORA COMPETENCIAL'!D171),"0%",U163/'ÁREA MEJORA COMPETENCIAL'!D171)</f>
        <v>0%</v>
      </c>
      <c r="V164" s="507" t="str">
        <f>IF(ISERROR(V163/'ÁREA MEJORA COMPETENCIAL'!D171),"0%",V163/'ÁREA MEJORA COMPETENCIAL'!D171)</f>
        <v>0%</v>
      </c>
      <c r="W164" s="506"/>
      <c r="X164" s="323" t="str">
        <f>IF(ISERROR(X163/'ÁREA MEJORA COMPETENCIAL'!D171),"0%",X163/'ÁREA MEJORA COMPETENCIAL'!D171)</f>
        <v>0%</v>
      </c>
      <c r="Y164" s="507" t="str">
        <f>IF(ISERROR(Y163/'ÁREA MEJORA COMPETENCIAL'!D171),"0%",Y163/'ÁREA MEJORA COMPETENCIAL'!D171)</f>
        <v>0%</v>
      </c>
      <c r="Z164" s="506"/>
      <c r="AA164" s="323" t="str">
        <f>IF(ISERROR(AA163/'ÁREA MEJORA COMPETENCIAL'!D171),"0%",AA163/'ÁREA MEJORA COMPETENCIAL'!D171)</f>
        <v>0%</v>
      </c>
      <c r="AB164" s="507" t="str">
        <f>IF(ISERROR(AB163/'ÁREA MEJORA COMPETENCIAL'!D171),"0%",AB163/'ÁREA MEJORA COMPETENCIAL'!D171)</f>
        <v>0%</v>
      </c>
      <c r="AC164" s="506"/>
      <c r="AD164" s="323" t="str">
        <f>IF(ISERROR(AD163/'ÁREA MEJORA COMPETENCIAL'!D171),"0%",AD163/'ÁREA MEJORA COMPETENCIAL'!D171)</f>
        <v>0%</v>
      </c>
      <c r="AE164" s="325" t="str">
        <f>IF(ISERROR(AE163/'ÁREA MEJORA COMPETENCIAL'!D171),"0%",AE163/'ÁREA MEJORA COMPETENCIAL'!D171)</f>
        <v>0%</v>
      </c>
      <c r="AF164" s="323" t="str">
        <f>IF(ISERROR(AF163/'ÁREA MEJORA COMPETENCIAL'!D171),"0%",AF163/'ÁREA MEJORA COMPETENCIAL'!D171)</f>
        <v>0%</v>
      </c>
      <c r="AG164" s="428" t="str">
        <f>IF(ISERROR(AG163/'ÁREA MEJORA COMPETENCIAL'!D171),"0%",AG163/'ÁREA MEJORA COMPETENCIAL'!D171)</f>
        <v>0%</v>
      </c>
      <c r="AH164" s="506"/>
      <c r="AI164" s="323" t="str">
        <f>IF(ISERROR(AI163/'ÁREA MEJORA COMPETENCIAL'!D171),"0%",AI163/'ÁREA MEJORA COMPETENCIAL'!D171)</f>
        <v>0%</v>
      </c>
      <c r="AJ164" s="507" t="str">
        <f>IF(ISERROR(AJ163/'ÁREA MEJORA COMPETENCIAL'!D171),"0%",AJ163/'ÁREA MEJORA COMPETENCIAL'!D171)</f>
        <v>0%</v>
      </c>
      <c r="AK164" s="506"/>
      <c r="AL164" s="323" t="str">
        <f>IF(ISERROR(AL163/'ÁREA MEJORA COMPETENCIAL'!D171),"0%",AL163/'ÁREA MEJORA COMPETENCIAL'!D171)</f>
        <v>0%</v>
      </c>
      <c r="AM164" s="507" t="str">
        <f>IF(ISERROR(AM163/'ÁREA MEJORA COMPETENCIAL'!D171),"0%",AM163/'ÁREA MEJORA COMPETENCIAL'!D171)</f>
        <v>0%</v>
      </c>
      <c r="AN164" s="506"/>
      <c r="AO164" s="323" t="str">
        <f>IF(ISERROR(AO163/'ÁREA MEJORA COMPETENCIAL'!$D$171),"0%",AO163/'ÁREA MEJORA COMPETENCIAL'!$D$171)</f>
        <v>0%</v>
      </c>
      <c r="AP164" s="507" t="str">
        <f>IF(ISERROR(AP163/'ÁREA MEJORA COMPETENCIAL'!$D$171),"0%",AP163/'ÁREA MEJORA COMPETENCIAL'!$D$171)</f>
        <v>0%</v>
      </c>
      <c r="AQ164" s="506"/>
      <c r="AR164" s="176" t="str">
        <f>IF(ISERROR(AR163/'ÁREA MEJORA COMPETENCIAL'!D171),"0%",AR163/'ÁREA MEJORA COMPETENCIAL'!D171)</f>
        <v>0%</v>
      </c>
      <c r="AS164" s="325" t="str">
        <f>IF(ISERROR(AS163/'ÁREA MEJORA COMPETENCIAL'!D171),"0%",AS163/'ÁREA MEJORA COMPETENCIAL'!D171)</f>
        <v>0%</v>
      </c>
      <c r="AT164" s="323" t="str">
        <f>IF(ISERROR(AT163/'ÁREA MEJORA COMPETENCIAL'!$D$171),"0%",AT163/'ÁREA MEJORA COMPETENCIAL'!$D$171)</f>
        <v>0%</v>
      </c>
      <c r="AU164" s="507" t="str">
        <f>IF(ISERROR(AU163/'ÁREA MEJORA COMPETENCIAL'!$D$171),"0%",AU163/'ÁREA MEJORA COMPETENCIAL'!$D$171)</f>
        <v>0%</v>
      </c>
      <c r="AV164" s="506"/>
      <c r="AW164" s="323" t="str">
        <f>IF(ISERROR(AW163/'ÁREA MEJORA COMPETENCIAL'!$D$171),"0%",AW163/'ÁREA MEJORA COMPETENCIAL'!$D$171)</f>
        <v>0%</v>
      </c>
      <c r="AX164" s="507" t="str">
        <f>IF(ISERROR(AX163/'ÁREA MEJORA COMPETENCIAL'!$D$171),"0%",AX163/'ÁREA MEJORA COMPETENCIAL'!$D$171)</f>
        <v>0%</v>
      </c>
      <c r="AY164" s="506"/>
      <c r="AZ164" s="323" t="str">
        <f>IF(ISERROR(AZ163/'ÁREA MEJORA COMPETENCIAL'!$D$171),"0%",AZ163/'ÁREA MEJORA COMPETENCIAL'!$D$171)</f>
        <v>0%</v>
      </c>
      <c r="BA164" s="507" t="str">
        <f>IF(ISERROR(BA163/'ÁREA MEJORA COMPETENCIAL'!$D$171),"0%",BA163/'ÁREA MEJORA COMPETENCIAL'!$D$171)</f>
        <v>0%</v>
      </c>
      <c r="BB164" s="506"/>
      <c r="BC164" s="323" t="str">
        <f>IF(ISERROR(BC163/'ÁREA MEJORA COMPETENCIAL'!$D$171),"0%",BC163/'ÁREA MEJORA COMPETENCIAL'!$D$171)</f>
        <v>0%</v>
      </c>
      <c r="BD164" s="507" t="str">
        <f>IF(ISERROR(BD163/'ÁREA MEJORA COMPETENCIAL'!$D$171),"0%",BD163/'ÁREA MEJORA COMPETENCIAL'!$D$171)</f>
        <v>0%</v>
      </c>
      <c r="BE164" s="506"/>
      <c r="BF164" s="230"/>
      <c r="BG164" s="176" t="str">
        <f>IF(ISERROR(BG163/'ÁREA MEJORA COMPETENCIAL'!D171),"0%",BG163/'ÁREA MEJORA COMPETENCIAL'!D171)</f>
        <v>0%</v>
      </c>
      <c r="BH164" s="325" t="str">
        <f>IF(ISERROR(BH163/'ÁREA MEJORA COMPETENCIAL'!D171),"0%",BH163/'ÁREA MEJORA COMPETENCIAL'!D171)</f>
        <v>0%</v>
      </c>
      <c r="BI164" s="323" t="str">
        <f>IF(ISERROR(BI163/'ÁREA MEJORA COMPETENCIAL'!$D$171),"0%",BI163/'ÁREA MEJORA COMPETENCIAL'!$D$171)</f>
        <v>0%</v>
      </c>
      <c r="BJ164" s="507" t="str">
        <f>IF(ISERROR(BJ163/'ÁREA MEJORA COMPETENCIAL'!$D$171),"0%",BJ163/'ÁREA MEJORA COMPETENCIAL'!$D$171)</f>
        <v>0%</v>
      </c>
      <c r="BK164" s="506"/>
      <c r="BL164" s="323" t="str">
        <f>IF(ISERROR(BL163/'ÁREA MEJORA COMPETENCIAL'!$D$171),"0%",BL163/'ÁREA MEJORA COMPETENCIAL'!$D$171)</f>
        <v>0%</v>
      </c>
      <c r="BM164" s="507" t="str">
        <f>IF(ISERROR(BM163/'ÁREA MEJORA COMPETENCIAL'!$D$171),"0%",BM163/'ÁREA MEJORA COMPETENCIAL'!$D$171)</f>
        <v>0%</v>
      </c>
      <c r="BN164" s="506"/>
      <c r="BO164" s="176" t="str">
        <f>IF(ISERROR(BO163/'ÁREA MEJORA COMPETENCIAL'!D171),"0%",BO163/'ÁREA MEJORA COMPETENCIAL'!D171)</f>
        <v>0%</v>
      </c>
      <c r="BP164" s="325" t="str">
        <f>IF(ISERROR(BP163/'ÁREA MEJORA COMPETENCIAL'!D171),"0%",BP163/'ÁREA MEJORA COMPETENCIAL'!D171)</f>
        <v>0%</v>
      </c>
      <c r="BQ164" s="323" t="str">
        <f>IF(ISERROR(BQ163/'ÁREA MEJORA COMPETENCIAL'!$D$171),"0%",BQ163/'ÁREA MEJORA COMPETENCIAL'!$D$171)</f>
        <v>0%</v>
      </c>
      <c r="BR164" s="507" t="str">
        <f>IF(ISERROR(BR163/'ÁREA MEJORA COMPETENCIAL'!$D$171),"0%",BR163/'ÁREA MEJORA COMPETENCIAL'!$D$171)</f>
        <v>0%</v>
      </c>
      <c r="BS164" s="506"/>
      <c r="BT164" s="323" t="str">
        <f>IF(ISERROR(BT163/'ÁREA MEJORA COMPETENCIAL'!$D$171),"0%",BT163/'ÁREA MEJORA COMPETENCIAL'!$D$171)</f>
        <v>0%</v>
      </c>
      <c r="BU164" s="507" t="str">
        <f>IF(ISERROR(BU163/'ÁREA MEJORA COMPETENCIAL'!$D$171),"0%",BU163/'ÁREA MEJORA COMPETENCIAL'!$D$171)</f>
        <v>0%</v>
      </c>
      <c r="BV164" s="506"/>
      <c r="BW164" s="323" t="str">
        <f>IF(ISERROR(BW163/'ÁREA MEJORA COMPETENCIAL'!$D$171),"0%",BW163/'ÁREA MEJORA COMPETENCIAL'!$D$171)</f>
        <v>0%</v>
      </c>
      <c r="BX164" s="507" t="str">
        <f>IF(ISERROR(BX163/'ÁREA MEJORA COMPETENCIAL'!$D$171),"0%",BX163/'ÁREA MEJORA COMPETENCIAL'!$D$171)</f>
        <v>0%</v>
      </c>
      <c r="BY164" s="506"/>
      <c r="BZ164" s="323" t="str">
        <f>IF(ISERROR(BZ163/'ÁREA MEJORA COMPETENCIAL'!$D$171),"0%",BZ163/'ÁREA MEJORA COMPETENCIAL'!$D$171)</f>
        <v>0%</v>
      </c>
      <c r="CA164" s="507" t="str">
        <f>IF(ISERROR(CA163/'ÁREA MEJORA COMPETENCIAL'!$D$171),"0%",CA163/'ÁREA MEJORA COMPETENCIAL'!$D$171)</f>
        <v>0%</v>
      </c>
      <c r="CB164" s="506"/>
      <c r="CC164" s="323" t="str">
        <f>IF(ISERROR(CC163/'ÁREA MEJORA COMPETENCIAL'!$D$171),"0%",CC163/'ÁREA MEJORA COMPETENCIAL'!$D$171)</f>
        <v>0%</v>
      </c>
      <c r="CD164" s="507" t="str">
        <f>IF(ISERROR(CD163/'ÁREA MEJORA COMPETENCIAL'!$D$171),"0%",CD163/'ÁREA MEJORA COMPETENCIAL'!$D$171)</f>
        <v>0%</v>
      </c>
      <c r="CE164" s="506"/>
      <c r="CF164" s="323" t="str">
        <f>IF(ISERROR(CF163/'ÁREA MEJORA COMPETENCIAL'!$D$171),"0%",CF163/'ÁREA MEJORA COMPETENCIAL'!$D$171)</f>
        <v>0%</v>
      </c>
      <c r="CG164" s="507" t="str">
        <f>IF(ISERROR(CG163/'ÁREA MEJORA COMPETENCIAL'!$D$171),"0%",CG163/'ÁREA MEJORA COMPETENCIAL'!$D$171)</f>
        <v>0%</v>
      </c>
      <c r="CH164" s="506"/>
      <c r="CI164" s="176" t="str">
        <f>IF(ISERROR(CI163/'ÁREA MEJORA COMPETENCIAL'!D171),"0%",CI163/'ÁREA MEJORA COMPETENCIAL'!D171)</f>
        <v>0%</v>
      </c>
      <c r="CJ164" s="325" t="str">
        <f>IF(ISERROR(CJ163/'ÁREA MEJORA COMPETENCIAL'!D171),"0%",CJ163/'ÁREA MEJORA COMPETENCIAL'!D171)</f>
        <v>0%</v>
      </c>
      <c r="CK164" s="79"/>
      <c r="CL164" s="428" t="str">
        <f>IF(ISERROR(CL163/'ÁREA MEJORA COMPETENCIAL'!D171),"0%",CL163/'ÁREA MEJORA COMPETENCIAL'!D171)</f>
        <v>0%</v>
      </c>
      <c r="CM164" s="428"/>
      <c r="CN164" s="428"/>
      <c r="CO164" s="428"/>
      <c r="CP164" s="428"/>
      <c r="CQ164" s="428"/>
      <c r="CR164" s="76"/>
    </row>
    <row r="165" spans="1:96" s="59" customFormat="1" x14ac:dyDescent="0.3">
      <c r="B165" s="81"/>
      <c r="C165" s="81"/>
      <c r="D165" s="81"/>
      <c r="E165" s="81"/>
      <c r="F165" s="81"/>
      <c r="G165" s="90"/>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486">
        <f>COUNTIFS(BF10:BF162,"SI",RESULTADOS!W10:W162, "SI")+COUNTIFS(BF10:BF162,"SI",RESULTADOS!W10:W162,"")</f>
        <v>0</v>
      </c>
      <c r="AU165" s="486"/>
      <c r="AV165" s="486"/>
      <c r="AW165" s="486"/>
      <c r="AX165" s="486"/>
      <c r="AY165" s="486"/>
      <c r="AZ165" s="486"/>
      <c r="BA165" s="486"/>
      <c r="BB165" s="486"/>
      <c r="BC165" s="486"/>
      <c r="BD165" s="486"/>
      <c r="BE165" s="486"/>
      <c r="BF165" s="231"/>
      <c r="BG165" s="81"/>
      <c r="BH165" s="81"/>
      <c r="BI165" s="81"/>
      <c r="BJ165" s="81"/>
      <c r="BK165" s="81"/>
      <c r="BL165" s="81"/>
      <c r="BM165" s="81"/>
      <c r="BN165" s="81"/>
      <c r="BO165" s="81"/>
      <c r="BP165" s="81"/>
      <c r="BQ165" s="81"/>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row>
    <row r="166" spans="1:96" s="59" customFormat="1" x14ac:dyDescent="0.3">
      <c r="B166" s="429"/>
      <c r="C166" s="429"/>
      <c r="D166" s="429"/>
      <c r="E166" s="429"/>
      <c r="F166" s="429"/>
      <c r="G166" s="429"/>
      <c r="H166" s="429"/>
      <c r="I166" s="429"/>
      <c r="J166" s="429"/>
      <c r="K166" s="429"/>
      <c r="L166" s="429"/>
      <c r="M166" s="429"/>
      <c r="N166" s="429"/>
      <c r="O166" s="429"/>
      <c r="P166" s="429"/>
      <c r="Q166" s="429"/>
      <c r="R166" s="429"/>
      <c r="S166" s="429"/>
      <c r="T166" s="429"/>
      <c r="U166" s="429"/>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478" t="str">
        <f>IF(ISERROR(AT165/'ÁREA MEJORA COMPETENCIAL'!D171),"0%",AT165/'ÁREA MEJORA COMPETENCIAL'!D171)</f>
        <v>0%</v>
      </c>
      <c r="AU166" s="478"/>
      <c r="AV166" s="478"/>
      <c r="AW166" s="478"/>
      <c r="AX166" s="478"/>
      <c r="AY166" s="478"/>
      <c r="AZ166" s="478"/>
      <c r="BA166" s="478"/>
      <c r="BB166" s="478"/>
      <c r="BC166" s="478"/>
      <c r="BD166" s="478"/>
      <c r="BE166" s="478"/>
      <c r="BF166" s="229"/>
      <c r="BG166" s="1"/>
      <c r="BH166" s="1"/>
      <c r="BI166" s="1"/>
      <c r="BJ166" s="1"/>
      <c r="BK166" s="1"/>
      <c r="BL166" s="1"/>
      <c r="BM166" s="1"/>
      <c r="BN166" s="1"/>
      <c r="BO166" s="1"/>
      <c r="BP166" s="1"/>
      <c r="BQ166" s="1"/>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row>
    <row r="167" spans="1:96" s="59" customFormat="1" ht="15.6" x14ac:dyDescent="0.3">
      <c r="B167" s="1"/>
      <c r="C167" s="18"/>
      <c r="D167" s="18"/>
      <c r="E167" s="18"/>
      <c r="F167" s="18"/>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55"/>
    </row>
    <row r="168" spans="1:96" s="59" customFormat="1" x14ac:dyDescent="0.3">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55"/>
    </row>
    <row r="169" spans="1:96" s="59" customFormat="1" x14ac:dyDescent="0.3">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55"/>
    </row>
    <row r="170" spans="1:96" s="59" customFormat="1" x14ac:dyDescent="0.3">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c r="CF170" s="55"/>
      <c r="CG170" s="55"/>
      <c r="CH170" s="55"/>
      <c r="CI170" s="55"/>
      <c r="CJ170" s="55"/>
      <c r="CK170" s="55"/>
      <c r="CL170" s="55"/>
      <c r="CM170" s="55"/>
      <c r="CN170" s="55"/>
      <c r="CO170" s="55"/>
      <c r="CP170" s="55"/>
      <c r="CQ170" s="55"/>
      <c r="CR170" s="55"/>
    </row>
    <row r="171" spans="1:96" s="59" customFormat="1" x14ac:dyDescent="0.3">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c r="CF171" s="55"/>
      <c r="CG171" s="55"/>
      <c r="CH171" s="55"/>
      <c r="CI171" s="55"/>
      <c r="CJ171" s="55"/>
      <c r="CK171" s="55"/>
      <c r="CL171" s="55"/>
      <c r="CM171" s="55"/>
      <c r="CN171" s="55"/>
      <c r="CO171" s="55"/>
      <c r="CP171" s="55"/>
      <c r="CQ171" s="55"/>
      <c r="CR171" s="55"/>
    </row>
    <row r="172" spans="1:96" s="59" customFormat="1" x14ac:dyDescent="0.3">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c r="CF172" s="55"/>
      <c r="CG172" s="55"/>
      <c r="CH172" s="55"/>
      <c r="CI172" s="55"/>
      <c r="CJ172" s="55"/>
      <c r="CK172" s="55"/>
      <c r="CL172" s="55"/>
      <c r="CM172" s="55"/>
      <c r="CN172" s="55"/>
      <c r="CO172" s="55"/>
      <c r="CP172" s="55"/>
      <c r="CQ172" s="55"/>
      <c r="CR172" s="55"/>
    </row>
  </sheetData>
  <sheetProtection algorithmName="SHA-512" hashValue="6dOPPrNcOjpFiLJE/pa90RLS9qv1u0OukW6AC2fcR0zli5tySRE+VzQR0rgzUCe9ZHd0RluoyMraNuo+WrZHmA==" saltValue="Km6DZFEIzL4shwneebXgvA==" spinCount="100000" sheet="1" objects="1" scenarios="1" selectLockedCells="1" sort="0" autoFilter="0"/>
  <protectedRanges>
    <protectedRange sqref="BG167:CI167 CJ167:CR65602 CS7:FH65602 B168:CI65602" name="Rango2"/>
    <protectedRange sqref="Q3 H1 B1:B3 B4:C6 O2:Q2 O3 I5:Q5 E2 E3:G3 N4:Q4 J2:M4 D1:D6 H4 E5:G6 J1:P1 E4:F4 G1:G2 E1:F1" name="Rango2_8_2"/>
    <protectedRange sqref="B167 G167:BF167" name="Rango2_3"/>
    <protectedRange sqref="D163:F163 B7 B163:B164 B165:CR165 R166:CR166 CR6:CR164 D9:F9 B10:F162 G163:G164 C7:E8 G7:G8 F7" name="Rango2_2"/>
    <protectedRange sqref="D9:F9" name="Rango1"/>
    <protectedRange sqref="CL163:CO164 CO7:CQ7 H6:CJ6 CL6 CM7 T9 W9 Z9 AC9 X7:Y7 AA7:AB7 AH9 AD7:AG7 AK9 AI7:AJ7 AN9 AL7:AM7 AQ9 AO7:AP7 CK6:CK8 AV9 AR7:AU7 AY9 AW7:AX7 BB9 AZ7:BA7 BE9:BF9 BC7:BD7 BK9 BG7:BJ7 BN9 BL7:BM7 BS9 BO7:BR7 CH9 CF7:CG7 CI7:CJ7 BV9 BT7:BU7 BY9 BW7:BX7 CN10:CO162 CB9 BZ7:CA7 CE9 CC7:CD7 H7:S7 CN8:CP8 U7:V7 R8:AC8 AF8:AQ8 AT8:BF8 BI8:BN8 BQ8:CH8 H10:Q164 R10:CJ162 AD163:AE164 AR163:AS164 BF163:BH164 BO163:BP164 CI163:CJ164" name="Rango2_1_1"/>
    <protectedRange sqref="C164" name="Rango2_3_1"/>
    <protectedRange sqref="D164:F164" name="Rango2_4"/>
    <protectedRange sqref="B166:Q166" name="Rango2_1_2"/>
    <protectedRange sqref="R163:S164 U163:V164 X163:Y164 AA163:AB164 AF163:AG164 AI163:AJ164 AL163:AM164 AO163:AP164 AT163:AU164 AW163:AX164 AZ163:BA164 BC163:BD164 BI163:BJ164 BL163:BM164 BQ163:BR164 BT163:BU164 BW163:BX164 BZ163:CA164 CC163:CD164 CF163:CG164" name="Rango2_5"/>
  </protectedRanges>
  <autoFilter ref="B9:F162"/>
  <mergeCells count="127">
    <mergeCell ref="CA164:CB164"/>
    <mergeCell ref="CD163:CE163"/>
    <mergeCell ref="CG163:CH163"/>
    <mergeCell ref="CD164:CE164"/>
    <mergeCell ref="CG164:CH164"/>
    <mergeCell ref="BJ164:BK164"/>
    <mergeCell ref="BM164:BN164"/>
    <mergeCell ref="BR163:BS163"/>
    <mergeCell ref="BU163:BV163"/>
    <mergeCell ref="BX163:BY163"/>
    <mergeCell ref="BR164:BS164"/>
    <mergeCell ref="BU164:BV164"/>
    <mergeCell ref="BX164:BY164"/>
    <mergeCell ref="S163:T163"/>
    <mergeCell ref="S164:T164"/>
    <mergeCell ref="V163:W163"/>
    <mergeCell ref="Y163:Z163"/>
    <mergeCell ref="AB163:AC163"/>
    <mergeCell ref="V164:W164"/>
    <mergeCell ref="Y164:Z164"/>
    <mergeCell ref="AB164:AC164"/>
    <mergeCell ref="BT7:BV7"/>
    <mergeCell ref="AX164:AY164"/>
    <mergeCell ref="BA163:BB163"/>
    <mergeCell ref="BA164:BB164"/>
    <mergeCell ref="BD163:BE163"/>
    <mergeCell ref="BD164:BE164"/>
    <mergeCell ref="AG164:AH164"/>
    <mergeCell ref="AJ164:AK164"/>
    <mergeCell ref="AM164:AN164"/>
    <mergeCell ref="AP164:AQ164"/>
    <mergeCell ref="AU163:AV163"/>
    <mergeCell ref="AU164:AV164"/>
    <mergeCell ref="CC7:CE7"/>
    <mergeCell ref="CF7:CH7"/>
    <mergeCell ref="CA8:CB8"/>
    <mergeCell ref="CD8:CE8"/>
    <mergeCell ref="CG8:CH8"/>
    <mergeCell ref="X7:Z7"/>
    <mergeCell ref="AA7:AC7"/>
    <mergeCell ref="AF7:AH7"/>
    <mergeCell ref="AI7:AK7"/>
    <mergeCell ref="AL7:AN7"/>
    <mergeCell ref="AO7:AQ7"/>
    <mergeCell ref="AT7:AV7"/>
    <mergeCell ref="AW7:AY7"/>
    <mergeCell ref="AZ7:BB7"/>
    <mergeCell ref="BC7:BE7"/>
    <mergeCell ref="BI7:BK7"/>
    <mergeCell ref="BL7:BN7"/>
    <mergeCell ref="BQ7:BS7"/>
    <mergeCell ref="BJ8:BK8"/>
    <mergeCell ref="BM8:BN8"/>
    <mergeCell ref="BR8:BS8"/>
    <mergeCell ref="BU8:BV8"/>
    <mergeCell ref="CQ8:CQ9"/>
    <mergeCell ref="BI6:BP6"/>
    <mergeCell ref="CN8:CN9"/>
    <mergeCell ref="BO7:BO9"/>
    <mergeCell ref="BQ6:CJ6"/>
    <mergeCell ref="AT6:BH6"/>
    <mergeCell ref="BH7:BH9"/>
    <mergeCell ref="CL163:CQ163"/>
    <mergeCell ref="AG163:AH163"/>
    <mergeCell ref="AJ163:AK163"/>
    <mergeCell ref="AM163:AN163"/>
    <mergeCell ref="AP163:AQ163"/>
    <mergeCell ref="AX163:AY163"/>
    <mergeCell ref="BJ163:BK163"/>
    <mergeCell ref="BM163:BN163"/>
    <mergeCell ref="CA163:CB163"/>
    <mergeCell ref="AF6:AS6"/>
    <mergeCell ref="BX8:BY8"/>
    <mergeCell ref="AP8:AQ8"/>
    <mergeCell ref="AU8:AV8"/>
    <mergeCell ref="AX8:AY8"/>
    <mergeCell ref="BA8:BB8"/>
    <mergeCell ref="BD8:BE8"/>
    <mergeCell ref="AG8:AH8"/>
    <mergeCell ref="AT166:BE166"/>
    <mergeCell ref="B1:H1"/>
    <mergeCell ref="E2:H2"/>
    <mergeCell ref="B2:D2"/>
    <mergeCell ref="E3:H3"/>
    <mergeCell ref="AT165:BE165"/>
    <mergeCell ref="F4:G4"/>
    <mergeCell ref="C3:D3"/>
    <mergeCell ref="C4:D4"/>
    <mergeCell ref="B166:U166"/>
    <mergeCell ref="H5:CQ5"/>
    <mergeCell ref="CO8:CO9"/>
    <mergeCell ref="CN6:CQ7"/>
    <mergeCell ref="J7:J9"/>
    <mergeCell ref="M7:M9"/>
    <mergeCell ref="K7:K9"/>
    <mergeCell ref="L7:L9"/>
    <mergeCell ref="H6:Q6"/>
    <mergeCell ref="H7:H9"/>
    <mergeCell ref="B8:E8"/>
    <mergeCell ref="CL164:CQ164"/>
    <mergeCell ref="CJ7:CJ9"/>
    <mergeCell ref="CI7:CI9"/>
    <mergeCell ref="BG7:BG9"/>
    <mergeCell ref="I7:I9"/>
    <mergeCell ref="N7:N9"/>
    <mergeCell ref="O7:O9"/>
    <mergeCell ref="P7:P9"/>
    <mergeCell ref="CL8:CL9"/>
    <mergeCell ref="CM8:CM9"/>
    <mergeCell ref="CP8:CP9"/>
    <mergeCell ref="R6:AE6"/>
    <mergeCell ref="R7:T7"/>
    <mergeCell ref="S8:T8"/>
    <mergeCell ref="U7:W7"/>
    <mergeCell ref="V8:W8"/>
    <mergeCell ref="BP7:BP9"/>
    <mergeCell ref="Q7:Q9"/>
    <mergeCell ref="Y8:Z8"/>
    <mergeCell ref="AB8:AC8"/>
    <mergeCell ref="AJ8:AK8"/>
    <mergeCell ref="AM8:AN8"/>
    <mergeCell ref="AD7:AD9"/>
    <mergeCell ref="AR7:AR9"/>
    <mergeCell ref="AS7:AS9"/>
    <mergeCell ref="AE7:AE9"/>
    <mergeCell ref="BW7:BY7"/>
    <mergeCell ref="BZ7:CB7"/>
  </mergeCells>
  <conditionalFormatting sqref="CN10:CN162">
    <cfRule type="cellIs" dxfId="56" priority="28" operator="lessThan">
      <formula>CM10</formula>
    </cfRule>
    <cfRule type="cellIs" dxfId="55" priority="29" operator="greaterThanOrEqual">
      <formula>CM10</formula>
    </cfRule>
  </conditionalFormatting>
  <conditionalFormatting sqref="CN10:CN162">
    <cfRule type="expression" dxfId="54" priority="15">
      <formula>XAK10=""</formula>
    </cfRule>
  </conditionalFormatting>
  <conditionalFormatting sqref="CQ10:CQ162">
    <cfRule type="cellIs" dxfId="53" priority="11" operator="between">
      <formula>0.749999999999</formula>
      <formula>0.99999999</formula>
    </cfRule>
    <cfRule type="cellIs" dxfId="52" priority="12" operator="lessThan">
      <formula>0.7499999999999</formula>
    </cfRule>
    <cfRule type="containsText" dxfId="51" priority="13" operator="containsText" text="VER RESULTADOS">
      <formula>NOT(ISERROR(SEARCH("VER RESULTADOS",CQ10)))</formula>
    </cfRule>
    <cfRule type="cellIs" dxfId="50" priority="14" operator="greaterThan">
      <formula>0.99999999999</formula>
    </cfRule>
  </conditionalFormatting>
  <conditionalFormatting sqref="BH164">
    <cfRule type="cellIs" dxfId="49" priority="7" operator="lessThan">
      <formula>0.9999999999999</formula>
    </cfRule>
    <cfRule type="cellIs" dxfId="48" priority="9" operator="equal">
      <formula>1</formula>
    </cfRule>
  </conditionalFormatting>
  <pageMargins left="0.7" right="0.7" top="0.75" bottom="0.75" header="0.3" footer="0.3"/>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1714" r:id="rId4" name="Check Box 210">
              <controlPr defaultSize="0" autoFill="0" autoLine="0" autoPict="0">
                <anchor moveWithCells="1">
                  <from>
                    <xdr:col>17</xdr:col>
                    <xdr:colOff>556260</xdr:colOff>
                    <xdr:row>6</xdr:row>
                    <xdr:rowOff>60960</xdr:rowOff>
                  </from>
                  <to>
                    <xdr:col>19</xdr:col>
                    <xdr:colOff>251460</xdr:colOff>
                    <xdr:row>6</xdr:row>
                    <xdr:rowOff>274320</xdr:rowOff>
                  </to>
                </anchor>
              </controlPr>
            </control>
          </mc:Choice>
        </mc:AlternateContent>
        <mc:AlternateContent xmlns:mc="http://schemas.openxmlformats.org/markup-compatibility/2006">
          <mc:Choice Requires="x14">
            <control shapeId="21724" r:id="rId5" name="Check Box 220">
              <controlPr defaultSize="0" autoFill="0" autoLine="0" autoPict="0">
                <anchor moveWithCells="1">
                  <from>
                    <xdr:col>20</xdr:col>
                    <xdr:colOff>541020</xdr:colOff>
                    <xdr:row>6</xdr:row>
                    <xdr:rowOff>53340</xdr:rowOff>
                  </from>
                  <to>
                    <xdr:col>22</xdr:col>
                    <xdr:colOff>327660</xdr:colOff>
                    <xdr:row>6</xdr:row>
                    <xdr:rowOff>259080</xdr:rowOff>
                  </to>
                </anchor>
              </controlPr>
            </control>
          </mc:Choice>
        </mc:AlternateContent>
        <mc:AlternateContent xmlns:mc="http://schemas.openxmlformats.org/markup-compatibility/2006">
          <mc:Choice Requires="x14">
            <control shapeId="21726" r:id="rId6" name="Check Box 222">
              <controlPr defaultSize="0" autoFill="0" autoLine="0" autoPict="0">
                <anchor moveWithCells="1">
                  <from>
                    <xdr:col>23</xdr:col>
                    <xdr:colOff>495300</xdr:colOff>
                    <xdr:row>6</xdr:row>
                    <xdr:rowOff>53340</xdr:rowOff>
                  </from>
                  <to>
                    <xdr:col>25</xdr:col>
                    <xdr:colOff>350520</xdr:colOff>
                    <xdr:row>6</xdr:row>
                    <xdr:rowOff>259080</xdr:rowOff>
                  </to>
                </anchor>
              </controlPr>
            </control>
          </mc:Choice>
        </mc:AlternateContent>
        <mc:AlternateContent xmlns:mc="http://schemas.openxmlformats.org/markup-compatibility/2006">
          <mc:Choice Requires="x14">
            <control shapeId="21728" r:id="rId7" name="Check Box 224">
              <controlPr defaultSize="0" autoFill="0" autoLine="0" autoPict="0">
                <anchor moveWithCells="1">
                  <from>
                    <xdr:col>26</xdr:col>
                    <xdr:colOff>594360</xdr:colOff>
                    <xdr:row>6</xdr:row>
                    <xdr:rowOff>45720</xdr:rowOff>
                  </from>
                  <to>
                    <xdr:col>28</xdr:col>
                    <xdr:colOff>220980</xdr:colOff>
                    <xdr:row>6</xdr:row>
                    <xdr:rowOff>251460</xdr:rowOff>
                  </to>
                </anchor>
              </controlPr>
            </control>
          </mc:Choice>
        </mc:AlternateContent>
        <mc:AlternateContent xmlns:mc="http://schemas.openxmlformats.org/markup-compatibility/2006">
          <mc:Choice Requires="x14">
            <control shapeId="21730" r:id="rId8" name="Check Box 226">
              <controlPr defaultSize="0" autoFill="0" autoLine="0" autoPict="0">
                <anchor moveWithCells="1">
                  <from>
                    <xdr:col>31</xdr:col>
                    <xdr:colOff>662940</xdr:colOff>
                    <xdr:row>6</xdr:row>
                    <xdr:rowOff>38100</xdr:rowOff>
                  </from>
                  <to>
                    <xdr:col>33</xdr:col>
                    <xdr:colOff>198120</xdr:colOff>
                    <xdr:row>6</xdr:row>
                    <xdr:rowOff>251460</xdr:rowOff>
                  </to>
                </anchor>
              </controlPr>
            </control>
          </mc:Choice>
        </mc:AlternateContent>
        <mc:AlternateContent xmlns:mc="http://schemas.openxmlformats.org/markup-compatibility/2006">
          <mc:Choice Requires="x14">
            <control shapeId="21732" r:id="rId9" name="Check Box 228">
              <controlPr defaultSize="0" autoFill="0" autoLine="0" autoPict="0">
                <anchor moveWithCells="1">
                  <from>
                    <xdr:col>34</xdr:col>
                    <xdr:colOff>624840</xdr:colOff>
                    <xdr:row>6</xdr:row>
                    <xdr:rowOff>53340</xdr:rowOff>
                  </from>
                  <to>
                    <xdr:col>36</xdr:col>
                    <xdr:colOff>259080</xdr:colOff>
                    <xdr:row>6</xdr:row>
                    <xdr:rowOff>259080</xdr:rowOff>
                  </to>
                </anchor>
              </controlPr>
            </control>
          </mc:Choice>
        </mc:AlternateContent>
        <mc:AlternateContent xmlns:mc="http://schemas.openxmlformats.org/markup-compatibility/2006">
          <mc:Choice Requires="x14">
            <control shapeId="21734" r:id="rId10" name="Check Box 230">
              <controlPr defaultSize="0" autoFill="0" autoLine="0" autoPict="0">
                <anchor moveWithCells="1">
                  <from>
                    <xdr:col>37</xdr:col>
                    <xdr:colOff>754380</xdr:colOff>
                    <xdr:row>6</xdr:row>
                    <xdr:rowOff>45720</xdr:rowOff>
                  </from>
                  <to>
                    <xdr:col>39</xdr:col>
                    <xdr:colOff>251460</xdr:colOff>
                    <xdr:row>6</xdr:row>
                    <xdr:rowOff>251460</xdr:rowOff>
                  </to>
                </anchor>
              </controlPr>
            </control>
          </mc:Choice>
        </mc:AlternateContent>
        <mc:AlternateContent xmlns:mc="http://schemas.openxmlformats.org/markup-compatibility/2006">
          <mc:Choice Requires="x14">
            <control shapeId="21736" r:id="rId11" name="Check Box 232">
              <controlPr defaultSize="0" autoFill="0" autoLine="0" autoPict="0">
                <anchor moveWithCells="1">
                  <from>
                    <xdr:col>40</xdr:col>
                    <xdr:colOff>586740</xdr:colOff>
                    <xdr:row>6</xdr:row>
                    <xdr:rowOff>45720</xdr:rowOff>
                  </from>
                  <to>
                    <xdr:col>42</xdr:col>
                    <xdr:colOff>228600</xdr:colOff>
                    <xdr:row>6</xdr:row>
                    <xdr:rowOff>251460</xdr:rowOff>
                  </to>
                </anchor>
              </controlPr>
            </control>
          </mc:Choice>
        </mc:AlternateContent>
        <mc:AlternateContent xmlns:mc="http://schemas.openxmlformats.org/markup-compatibility/2006">
          <mc:Choice Requires="x14">
            <control shapeId="21738" r:id="rId12" name="Check Box 234">
              <controlPr defaultSize="0" autoFill="0" autoLine="0" autoPict="0">
                <anchor moveWithCells="1">
                  <from>
                    <xdr:col>45</xdr:col>
                    <xdr:colOff>586740</xdr:colOff>
                    <xdr:row>6</xdr:row>
                    <xdr:rowOff>45720</xdr:rowOff>
                  </from>
                  <to>
                    <xdr:col>47</xdr:col>
                    <xdr:colOff>297180</xdr:colOff>
                    <xdr:row>6</xdr:row>
                    <xdr:rowOff>251460</xdr:rowOff>
                  </to>
                </anchor>
              </controlPr>
            </control>
          </mc:Choice>
        </mc:AlternateContent>
        <mc:AlternateContent xmlns:mc="http://schemas.openxmlformats.org/markup-compatibility/2006">
          <mc:Choice Requires="x14">
            <control shapeId="21740" r:id="rId13" name="Check Box 236">
              <controlPr defaultSize="0" autoFill="0" autoLine="0" autoPict="0">
                <anchor moveWithCells="1">
                  <from>
                    <xdr:col>48</xdr:col>
                    <xdr:colOff>586740</xdr:colOff>
                    <xdr:row>6</xdr:row>
                    <xdr:rowOff>45720</xdr:rowOff>
                  </from>
                  <to>
                    <xdr:col>50</xdr:col>
                    <xdr:colOff>160020</xdr:colOff>
                    <xdr:row>6</xdr:row>
                    <xdr:rowOff>251460</xdr:rowOff>
                  </to>
                </anchor>
              </controlPr>
            </control>
          </mc:Choice>
        </mc:AlternateContent>
        <mc:AlternateContent xmlns:mc="http://schemas.openxmlformats.org/markup-compatibility/2006">
          <mc:Choice Requires="x14">
            <control shapeId="21742" r:id="rId14" name="Check Box 238">
              <controlPr defaultSize="0" autoFill="0" autoLine="0" autoPict="0">
                <anchor moveWithCells="1">
                  <from>
                    <xdr:col>51</xdr:col>
                    <xdr:colOff>586740</xdr:colOff>
                    <xdr:row>6</xdr:row>
                    <xdr:rowOff>45720</xdr:rowOff>
                  </from>
                  <to>
                    <xdr:col>53</xdr:col>
                    <xdr:colOff>251460</xdr:colOff>
                    <xdr:row>6</xdr:row>
                    <xdr:rowOff>251460</xdr:rowOff>
                  </to>
                </anchor>
              </controlPr>
            </control>
          </mc:Choice>
        </mc:AlternateContent>
        <mc:AlternateContent xmlns:mc="http://schemas.openxmlformats.org/markup-compatibility/2006">
          <mc:Choice Requires="x14">
            <control shapeId="21744" r:id="rId15" name="Check Box 240">
              <controlPr defaultSize="0" autoFill="0" autoLine="0" autoPict="0">
                <anchor moveWithCells="1">
                  <from>
                    <xdr:col>54</xdr:col>
                    <xdr:colOff>586740</xdr:colOff>
                    <xdr:row>6</xdr:row>
                    <xdr:rowOff>45720</xdr:rowOff>
                  </from>
                  <to>
                    <xdr:col>56</xdr:col>
                    <xdr:colOff>228600</xdr:colOff>
                    <xdr:row>6</xdr:row>
                    <xdr:rowOff>251460</xdr:rowOff>
                  </to>
                </anchor>
              </controlPr>
            </control>
          </mc:Choice>
        </mc:AlternateContent>
        <mc:AlternateContent xmlns:mc="http://schemas.openxmlformats.org/markup-compatibility/2006">
          <mc:Choice Requires="x14">
            <control shapeId="21746" r:id="rId16" name="Check Box 242">
              <controlPr defaultSize="0" autoFill="0" autoLine="0" autoPict="0">
                <anchor moveWithCells="1">
                  <from>
                    <xdr:col>60</xdr:col>
                    <xdr:colOff>586740</xdr:colOff>
                    <xdr:row>6</xdr:row>
                    <xdr:rowOff>45720</xdr:rowOff>
                  </from>
                  <to>
                    <xdr:col>62</xdr:col>
                    <xdr:colOff>198120</xdr:colOff>
                    <xdr:row>6</xdr:row>
                    <xdr:rowOff>251460</xdr:rowOff>
                  </to>
                </anchor>
              </controlPr>
            </control>
          </mc:Choice>
        </mc:AlternateContent>
        <mc:AlternateContent xmlns:mc="http://schemas.openxmlformats.org/markup-compatibility/2006">
          <mc:Choice Requires="x14">
            <control shapeId="21748" r:id="rId17" name="Check Box 244">
              <controlPr defaultSize="0" autoFill="0" autoLine="0" autoPict="0">
                <anchor moveWithCells="1">
                  <from>
                    <xdr:col>63</xdr:col>
                    <xdr:colOff>586740</xdr:colOff>
                    <xdr:row>6</xdr:row>
                    <xdr:rowOff>45720</xdr:rowOff>
                  </from>
                  <to>
                    <xdr:col>65</xdr:col>
                    <xdr:colOff>297180</xdr:colOff>
                    <xdr:row>6</xdr:row>
                    <xdr:rowOff>251460</xdr:rowOff>
                  </to>
                </anchor>
              </controlPr>
            </control>
          </mc:Choice>
        </mc:AlternateContent>
        <mc:AlternateContent xmlns:mc="http://schemas.openxmlformats.org/markup-compatibility/2006">
          <mc:Choice Requires="x14">
            <control shapeId="21750" r:id="rId18" name="Check Box 246">
              <controlPr defaultSize="0" autoFill="0" autoLine="0" autoPict="0">
                <anchor moveWithCells="1">
                  <from>
                    <xdr:col>68</xdr:col>
                    <xdr:colOff>586740</xdr:colOff>
                    <xdr:row>6</xdr:row>
                    <xdr:rowOff>45720</xdr:rowOff>
                  </from>
                  <to>
                    <xdr:col>70</xdr:col>
                    <xdr:colOff>403860</xdr:colOff>
                    <xdr:row>6</xdr:row>
                    <xdr:rowOff>251460</xdr:rowOff>
                  </to>
                </anchor>
              </controlPr>
            </control>
          </mc:Choice>
        </mc:AlternateContent>
        <mc:AlternateContent xmlns:mc="http://schemas.openxmlformats.org/markup-compatibility/2006">
          <mc:Choice Requires="x14">
            <control shapeId="21752" r:id="rId19" name="Check Box 248">
              <controlPr defaultSize="0" autoFill="0" autoLine="0" autoPict="0">
                <anchor moveWithCells="1">
                  <from>
                    <xdr:col>83</xdr:col>
                    <xdr:colOff>586740</xdr:colOff>
                    <xdr:row>6</xdr:row>
                    <xdr:rowOff>45720</xdr:rowOff>
                  </from>
                  <to>
                    <xdr:col>85</xdr:col>
                    <xdr:colOff>373380</xdr:colOff>
                    <xdr:row>6</xdr:row>
                    <xdr:rowOff>251460</xdr:rowOff>
                  </to>
                </anchor>
              </controlPr>
            </control>
          </mc:Choice>
        </mc:AlternateContent>
        <mc:AlternateContent xmlns:mc="http://schemas.openxmlformats.org/markup-compatibility/2006">
          <mc:Choice Requires="x14">
            <control shapeId="21770" r:id="rId20" name="Check Box 266">
              <controlPr defaultSize="0" autoFill="0" autoLine="0" autoPict="0">
                <anchor moveWithCells="1">
                  <from>
                    <xdr:col>71</xdr:col>
                    <xdr:colOff>586740</xdr:colOff>
                    <xdr:row>6</xdr:row>
                    <xdr:rowOff>45720</xdr:rowOff>
                  </from>
                  <to>
                    <xdr:col>73</xdr:col>
                    <xdr:colOff>358140</xdr:colOff>
                    <xdr:row>6</xdr:row>
                    <xdr:rowOff>251460</xdr:rowOff>
                  </to>
                </anchor>
              </controlPr>
            </control>
          </mc:Choice>
        </mc:AlternateContent>
        <mc:AlternateContent xmlns:mc="http://schemas.openxmlformats.org/markup-compatibility/2006">
          <mc:Choice Requires="x14">
            <control shapeId="21772" r:id="rId21" name="Check Box 268">
              <controlPr defaultSize="0" autoFill="0" autoLine="0" autoPict="0">
                <anchor moveWithCells="1">
                  <from>
                    <xdr:col>74</xdr:col>
                    <xdr:colOff>586740</xdr:colOff>
                    <xdr:row>6</xdr:row>
                    <xdr:rowOff>45720</xdr:rowOff>
                  </from>
                  <to>
                    <xdr:col>76</xdr:col>
                    <xdr:colOff>358140</xdr:colOff>
                    <xdr:row>6</xdr:row>
                    <xdr:rowOff>251460</xdr:rowOff>
                  </to>
                </anchor>
              </controlPr>
            </control>
          </mc:Choice>
        </mc:AlternateContent>
        <mc:AlternateContent xmlns:mc="http://schemas.openxmlformats.org/markup-compatibility/2006">
          <mc:Choice Requires="x14">
            <control shapeId="21781" r:id="rId22" name="Check Box 277">
              <controlPr defaultSize="0" autoFill="0" autoLine="0" autoPict="0">
                <anchor moveWithCells="1">
                  <from>
                    <xdr:col>77</xdr:col>
                    <xdr:colOff>586740</xdr:colOff>
                    <xdr:row>6</xdr:row>
                    <xdr:rowOff>45720</xdr:rowOff>
                  </from>
                  <to>
                    <xdr:col>79</xdr:col>
                    <xdr:colOff>358140</xdr:colOff>
                    <xdr:row>6</xdr:row>
                    <xdr:rowOff>251460</xdr:rowOff>
                  </to>
                </anchor>
              </controlPr>
            </control>
          </mc:Choice>
        </mc:AlternateContent>
        <mc:AlternateContent xmlns:mc="http://schemas.openxmlformats.org/markup-compatibility/2006">
          <mc:Choice Requires="x14">
            <control shapeId="21782" r:id="rId23" name="Check Box 278">
              <controlPr defaultSize="0" autoFill="0" autoLine="0" autoPict="0">
                <anchor moveWithCells="1">
                  <from>
                    <xdr:col>80</xdr:col>
                    <xdr:colOff>586740</xdr:colOff>
                    <xdr:row>6</xdr:row>
                    <xdr:rowOff>45720</xdr:rowOff>
                  </from>
                  <to>
                    <xdr:col>82</xdr:col>
                    <xdr:colOff>358140</xdr:colOff>
                    <xdr:row>6</xdr:row>
                    <xdr:rowOff>251460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D6E12099-4190-471C-A381-0205C94744CE}">
            <xm:f>AND(B10&lt;&gt;"", RESULTADOS!W10="NO")</xm:f>
            <x14:dxf>
              <font>
                <color rgb="FF9C0006"/>
              </font>
              <fill>
                <patternFill>
                  <bgColor rgb="FFFFC7CE"/>
                </patternFill>
              </fill>
            </x14:dxf>
          </x14:cfRule>
          <xm:sqref>B10:B162</xm:sqref>
        </x14:conditionalFormatting>
        <x14:conditionalFormatting xmlns:xm="http://schemas.microsoft.com/office/excel/2006/main">
          <x14:cfRule type="expression" priority="5" id="{6945F407-03F1-49E2-9F61-80FB3D19A7AE}">
            <xm:f>AND(C10&lt;&gt;"", RESULTADOS!W10="NO")</xm:f>
            <x14:dxf>
              <font>
                <color rgb="FF9C0006"/>
              </font>
              <fill>
                <patternFill>
                  <bgColor rgb="FFFFC7CE"/>
                </patternFill>
              </fill>
            </x14:dxf>
          </x14:cfRule>
          <xm:sqref>C10:C162</xm:sqref>
        </x14:conditionalFormatting>
        <x14:conditionalFormatting xmlns:xm="http://schemas.microsoft.com/office/excel/2006/main">
          <x14:cfRule type="expression" priority="4" id="{535A253E-2821-4A26-AE10-C243CE70F714}">
            <xm:f>AND(D10&lt;&gt;"", RESULTADOS!W10="NO")</xm:f>
            <x14:dxf>
              <font>
                <color rgb="FF9C0006"/>
              </font>
              <fill>
                <patternFill>
                  <bgColor rgb="FFFFC7CE"/>
                </patternFill>
              </fill>
            </x14:dxf>
          </x14:cfRule>
          <xm:sqref>D10:D162</xm:sqref>
        </x14:conditionalFormatting>
        <x14:conditionalFormatting xmlns:xm="http://schemas.microsoft.com/office/excel/2006/main">
          <x14:cfRule type="expression" priority="3" id="{1F038774-28AC-427D-B6A7-274BE61A1B1E}">
            <xm:f>AND(E10&lt;&gt;"", RESULTADOS!W10="NO")</xm:f>
            <x14:dxf>
              <font>
                <color rgb="FF9C0006"/>
              </font>
              <fill>
                <patternFill>
                  <bgColor rgb="FFFFC7CE"/>
                </patternFill>
              </fill>
            </x14:dxf>
          </x14:cfRule>
          <xm:sqref>E10:E162</xm:sqref>
        </x14:conditionalFormatting>
        <x14:conditionalFormatting xmlns:xm="http://schemas.microsoft.com/office/excel/2006/main">
          <x14:cfRule type="expression" priority="1" id="{32E11A1B-A2DE-4F31-B77E-7A2EC601FD61}">
            <xm:f>AND(F10&lt;&gt;"", RESULTADOS!W10="NO")</xm:f>
            <x14:dxf>
              <font>
                <color rgb="FF9C0006"/>
              </font>
              <fill>
                <patternFill>
                  <bgColor rgb="FFFFC7CE"/>
                </patternFill>
              </fill>
            </x14:dxf>
          </x14:cfRule>
          <xm:sqref>F10:F162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FF99FF"/>
  </sheetPr>
  <dimension ref="A1:AP198"/>
  <sheetViews>
    <sheetView showGridLines="0" zoomScale="80" zoomScaleNormal="80" workbookViewId="0">
      <pane xSplit="7" ySplit="9" topLeftCell="H10" activePane="bottomRight" state="frozen"/>
      <selection activeCell="F11" sqref="F11"/>
      <selection pane="topRight" activeCell="F11" sqref="F11"/>
      <selection pane="bottomLeft" activeCell="F11" sqref="F11"/>
      <selection pane="bottomRight" activeCell="AE20" sqref="AE20"/>
    </sheetView>
  </sheetViews>
  <sheetFormatPr baseColWidth="10" defaultRowHeight="14.4" x14ac:dyDescent="0.3"/>
  <cols>
    <col min="1" max="1" width="11.5546875" style="55"/>
    <col min="2" max="2" width="32.6640625" style="55" customWidth="1"/>
    <col min="3" max="3" width="24.88671875" style="55" customWidth="1"/>
    <col min="4" max="4" width="22.77734375" style="55" customWidth="1"/>
    <col min="5" max="5" width="16.6640625" style="55" customWidth="1"/>
    <col min="6" max="6" width="19.88671875" style="55" customWidth="1"/>
    <col min="7" max="7" width="1.21875" style="55" customWidth="1"/>
    <col min="8" max="8" width="18.109375" style="55" customWidth="1"/>
    <col min="9" max="9" width="11.21875" style="55" customWidth="1"/>
    <col min="10" max="10" width="23.88671875" style="55" customWidth="1"/>
    <col min="11" max="11" width="13.33203125" style="55" customWidth="1"/>
    <col min="12" max="12" width="16.44140625" style="55" customWidth="1"/>
    <col min="13" max="13" width="10.6640625" style="55" customWidth="1"/>
    <col min="14" max="14" width="15.6640625" style="55" customWidth="1"/>
    <col min="15" max="15" width="15.6640625" style="55" hidden="1" customWidth="1"/>
    <col min="16" max="17" width="15" style="55" customWidth="1"/>
    <col min="18" max="20" width="22.21875" style="55" hidden="1" customWidth="1"/>
    <col min="21" max="21" width="34.6640625" style="55" customWidth="1"/>
    <col min="22" max="22" width="36.77734375" style="55" customWidth="1"/>
    <col min="23" max="23" width="10.5546875" style="55" hidden="1" customWidth="1"/>
    <col min="24" max="25" width="21.6640625" style="55" hidden="1" customWidth="1"/>
    <col min="26" max="26" width="14" style="55" hidden="1" customWidth="1"/>
    <col min="27" max="27" width="22.44140625" style="55" customWidth="1"/>
    <col min="28" max="28" width="9.88671875" style="55" customWidth="1"/>
    <col min="29" max="29" width="8.21875" style="55" customWidth="1"/>
    <col min="30" max="30" width="1.44140625" style="55" customWidth="1"/>
    <col min="31" max="31" width="13.6640625" style="55" customWidth="1"/>
    <col min="32" max="32" width="13.5546875" style="55" customWidth="1"/>
    <col min="33" max="33" width="14.21875" style="55" customWidth="1"/>
    <col min="34" max="34" width="13.21875" style="55" customWidth="1"/>
    <col min="35" max="35" width="14.88671875" style="55" customWidth="1"/>
    <col min="36" max="36" width="14.109375" style="55" customWidth="1"/>
    <col min="37" max="37" width="13.6640625" style="55" customWidth="1"/>
    <col min="38" max="38" width="13" style="55" customWidth="1"/>
    <col min="39" max="39" width="14.44140625" style="55" customWidth="1"/>
    <col min="40" max="40" width="16.21875" style="55" customWidth="1"/>
    <col min="41" max="41" width="1.44140625" style="55" customWidth="1"/>
    <col min="42" max="42" width="13" style="55" customWidth="1"/>
    <col min="43" max="16384" width="11.5546875" style="55"/>
  </cols>
  <sheetData>
    <row r="1" spans="1:42" s="57" customFormat="1" ht="45.6" customHeight="1" x14ac:dyDescent="0.3">
      <c r="A1" s="318"/>
      <c r="B1" s="508" t="s">
        <v>85</v>
      </c>
      <c r="C1" s="509"/>
      <c r="D1" s="509"/>
      <c r="E1" s="509"/>
      <c r="F1" s="509"/>
      <c r="G1" s="509"/>
      <c r="H1" s="510"/>
      <c r="I1" s="167"/>
      <c r="L1" s="143"/>
      <c r="M1" s="143"/>
      <c r="N1" s="143"/>
      <c r="O1" s="143"/>
      <c r="P1" s="47"/>
      <c r="Q1" s="47"/>
      <c r="R1" s="47"/>
      <c r="S1" s="47"/>
      <c r="T1" s="47"/>
      <c r="U1" s="20"/>
      <c r="V1" s="20"/>
      <c r="W1" s="20"/>
      <c r="X1" s="25"/>
      <c r="Y1" s="25"/>
      <c r="Z1" s="19"/>
      <c r="AA1" s="19"/>
      <c r="AB1" s="19"/>
      <c r="AC1" s="19"/>
      <c r="AD1" s="87"/>
    </row>
    <row r="2" spans="1:42" s="57" customFormat="1" ht="38.4" customHeight="1" x14ac:dyDescent="0.3">
      <c r="A2" s="318"/>
      <c r="B2" s="515" t="s">
        <v>67</v>
      </c>
      <c r="C2" s="516"/>
      <c r="D2" s="517"/>
      <c r="E2" s="520" t="s">
        <v>65</v>
      </c>
      <c r="F2" s="516"/>
      <c r="G2" s="516"/>
      <c r="H2" s="521"/>
      <c r="I2" s="167"/>
      <c r="L2" s="144"/>
      <c r="M2" s="144"/>
      <c r="N2" s="144"/>
      <c r="O2" s="144"/>
      <c r="P2" s="48"/>
      <c r="Q2" s="48"/>
      <c r="R2" s="48"/>
      <c r="S2" s="48"/>
      <c r="T2" s="48"/>
      <c r="U2" s="20"/>
      <c r="V2" s="20"/>
      <c r="W2" s="20"/>
      <c r="X2" s="25"/>
      <c r="Y2" s="25"/>
      <c r="Z2" s="19"/>
      <c r="AA2" s="19"/>
      <c r="AB2" s="19"/>
      <c r="AC2" s="19"/>
      <c r="AD2" s="87"/>
    </row>
    <row r="3" spans="1:42" s="57" customFormat="1" ht="21.75" customHeight="1" x14ac:dyDescent="0.3">
      <c r="A3" s="318"/>
      <c r="B3" s="319" t="s">
        <v>21</v>
      </c>
      <c r="C3" s="511" t="str">
        <f>IF(ISBLANK('ÁREA MEJORA COMPETENCIAL'!C3:E3),"",'ÁREA MEJORA COMPETENCIAL'!C3:E3)</f>
        <v/>
      </c>
      <c r="D3" s="512"/>
      <c r="E3" s="522" t="s">
        <v>22</v>
      </c>
      <c r="F3" s="523"/>
      <c r="G3" s="523"/>
      <c r="H3" s="524"/>
      <c r="I3" s="167"/>
      <c r="L3" s="18"/>
      <c r="M3" s="18"/>
      <c r="N3" s="18"/>
      <c r="O3" s="18"/>
      <c r="P3" s="49"/>
      <c r="Q3" s="49"/>
      <c r="R3" s="49"/>
      <c r="S3" s="49"/>
      <c r="T3" s="49"/>
      <c r="U3" s="20"/>
      <c r="V3" s="20"/>
      <c r="W3" s="20"/>
      <c r="X3" s="25"/>
      <c r="Y3" s="25"/>
      <c r="Z3" s="19"/>
      <c r="AA3" s="19"/>
      <c r="AB3" s="19"/>
      <c r="AC3" s="19"/>
      <c r="AD3" s="87"/>
    </row>
    <row r="4" spans="1:42" s="57" customFormat="1" ht="21.75" customHeight="1" thickBot="1" x14ac:dyDescent="0.35">
      <c r="A4" s="318"/>
      <c r="B4" s="320" t="s">
        <v>66</v>
      </c>
      <c r="C4" s="513" t="str">
        <f>IF(ISBLANK('ÁREA MEJORA COMPETENCIAL'!C4:E4),"",'ÁREA MEJORA COMPETENCIAL'!C4:E4)</f>
        <v/>
      </c>
      <c r="D4" s="514"/>
      <c r="E4" s="321" t="str">
        <f>'ÁREA MEJORA COMPETENCIAL'!E4</f>
        <v>FASE</v>
      </c>
      <c r="F4" s="518">
        <f>'ÁREA MEJORA COMPETENCIAL'!F4</f>
        <v>2026</v>
      </c>
      <c r="G4" s="519"/>
      <c r="H4" s="322" t="str">
        <f>'ÁREA MEJORA COMPETENCIAL'!G4</f>
        <v>Nº</v>
      </c>
      <c r="I4" s="167"/>
      <c r="L4" s="25"/>
      <c r="M4" s="25"/>
      <c r="N4" s="20"/>
      <c r="O4" s="20"/>
      <c r="P4" s="20"/>
      <c r="Q4" s="20"/>
      <c r="R4" s="20"/>
      <c r="S4" s="20"/>
      <c r="T4" s="20"/>
      <c r="U4" s="20"/>
      <c r="V4" s="20"/>
      <c r="W4" s="20"/>
      <c r="X4" s="25"/>
      <c r="Y4" s="25"/>
      <c r="Z4" s="19"/>
      <c r="AA4" s="19"/>
      <c r="AB4" s="19"/>
      <c r="AC4" s="19"/>
      <c r="AD4" s="87"/>
    </row>
    <row r="5" spans="1:42" s="57" customFormat="1" ht="18" hidden="1" customHeight="1" x14ac:dyDescent="0.3">
      <c r="B5" s="116"/>
      <c r="C5" s="111"/>
      <c r="D5" s="111"/>
      <c r="E5" s="111"/>
      <c r="F5" s="111"/>
      <c r="G5" s="111"/>
      <c r="H5" s="111"/>
      <c r="I5" s="111"/>
      <c r="J5" s="20"/>
      <c r="K5" s="20"/>
      <c r="L5" s="25"/>
      <c r="M5" s="25"/>
      <c r="N5" s="20"/>
      <c r="O5" s="20"/>
      <c r="P5" s="20"/>
      <c r="Q5" s="20"/>
      <c r="R5" s="20"/>
      <c r="S5" s="20"/>
      <c r="T5" s="20"/>
      <c r="U5" s="20"/>
      <c r="V5" s="20"/>
      <c r="W5" s="20"/>
      <c r="X5" s="25"/>
      <c r="Y5" s="25"/>
      <c r="Z5" s="19"/>
      <c r="AA5" s="19"/>
      <c r="AB5" s="19"/>
      <c r="AC5" s="19"/>
      <c r="AD5" s="87"/>
    </row>
    <row r="6" spans="1:42" s="57" customFormat="1" ht="5.4" customHeight="1" x14ac:dyDescent="0.3">
      <c r="B6" s="27"/>
      <c r="C6" s="51"/>
      <c r="D6" s="51"/>
      <c r="E6" s="51"/>
      <c r="F6" s="51"/>
      <c r="G6" s="51"/>
      <c r="H6" s="51"/>
      <c r="I6" s="51"/>
      <c r="J6" s="51"/>
      <c r="K6" s="51"/>
      <c r="L6" s="51"/>
      <c r="M6" s="51"/>
      <c r="N6" s="51"/>
      <c r="O6" s="51"/>
      <c r="P6" s="51"/>
      <c r="Q6" s="51"/>
      <c r="R6" s="51"/>
      <c r="S6" s="51"/>
      <c r="T6" s="51"/>
      <c r="U6" s="20"/>
      <c r="V6" s="20"/>
      <c r="W6" s="20"/>
      <c r="X6" s="25"/>
      <c r="Y6" s="25"/>
      <c r="Z6" s="19"/>
      <c r="AA6" s="19"/>
      <c r="AB6" s="19"/>
      <c r="AC6" s="19"/>
      <c r="AD6" s="87"/>
    </row>
    <row r="7" spans="1:42" ht="21.6" customHeight="1" x14ac:dyDescent="0.3">
      <c r="G7" s="45"/>
      <c r="H7" s="543" t="s">
        <v>51</v>
      </c>
      <c r="I7" s="544"/>
      <c r="J7" s="544"/>
      <c r="K7" s="544"/>
      <c r="L7" s="544"/>
      <c r="M7" s="544"/>
      <c r="N7" s="544"/>
      <c r="O7" s="544"/>
      <c r="P7" s="544"/>
      <c r="Q7" s="544"/>
      <c r="R7" s="544"/>
      <c r="S7" s="544"/>
      <c r="T7" s="544"/>
      <c r="U7" s="544"/>
      <c r="V7" s="544"/>
      <c r="W7" s="544"/>
      <c r="X7" s="544"/>
      <c r="Y7" s="544"/>
      <c r="Z7" s="544"/>
      <c r="AA7" s="544"/>
      <c r="AB7" s="544"/>
      <c r="AC7" s="545"/>
      <c r="AD7" s="147"/>
      <c r="AE7" s="148"/>
      <c r="AF7" s="148"/>
      <c r="AG7" s="148"/>
      <c r="AH7" s="148"/>
      <c r="AI7" s="148"/>
      <c r="AJ7" s="148"/>
      <c r="AK7" s="148"/>
      <c r="AL7" s="148"/>
      <c r="AM7" s="148"/>
      <c r="AN7" s="148"/>
      <c r="AO7" s="149"/>
      <c r="AP7" s="57"/>
    </row>
    <row r="8" spans="1:42" ht="24.6" customHeight="1" x14ac:dyDescent="0.3">
      <c r="B8" s="526" t="s">
        <v>111</v>
      </c>
      <c r="C8" s="527"/>
      <c r="D8" s="527"/>
      <c r="E8" s="528"/>
      <c r="G8" s="46"/>
      <c r="H8" s="415" t="s">
        <v>128</v>
      </c>
      <c r="I8" s="416"/>
      <c r="J8" s="535" t="s">
        <v>129</v>
      </c>
      <c r="K8" s="536"/>
      <c r="L8" s="537" t="s">
        <v>63</v>
      </c>
      <c r="M8" s="538"/>
      <c r="N8" s="558" t="s">
        <v>36</v>
      </c>
      <c r="O8" s="531" t="s">
        <v>157</v>
      </c>
      <c r="P8" s="533" t="s">
        <v>160</v>
      </c>
      <c r="Q8" s="534"/>
      <c r="R8" s="525" t="s">
        <v>100</v>
      </c>
      <c r="S8" s="525" t="s">
        <v>101</v>
      </c>
      <c r="T8" s="525" t="s">
        <v>102</v>
      </c>
      <c r="U8" s="548" t="s">
        <v>107</v>
      </c>
      <c r="V8" s="548"/>
      <c r="W8" s="529" t="s">
        <v>122</v>
      </c>
      <c r="X8" s="547" t="s">
        <v>104</v>
      </c>
      <c r="Y8" s="547" t="s">
        <v>105</v>
      </c>
      <c r="Z8" s="531" t="s">
        <v>162</v>
      </c>
      <c r="AA8" s="274" t="s">
        <v>132</v>
      </c>
      <c r="AB8" s="539" t="s">
        <v>161</v>
      </c>
      <c r="AC8" s="540"/>
      <c r="AD8" s="7"/>
      <c r="AE8" s="549" t="s">
        <v>10</v>
      </c>
      <c r="AF8" s="549"/>
      <c r="AG8" s="549"/>
      <c r="AH8" s="549"/>
      <c r="AI8" s="549"/>
      <c r="AJ8" s="549"/>
      <c r="AK8" s="549"/>
      <c r="AL8" s="549"/>
      <c r="AM8" s="549"/>
      <c r="AN8" s="549"/>
      <c r="AO8" s="151"/>
      <c r="AP8" s="59"/>
    </row>
    <row r="9" spans="1:42" ht="27" customHeight="1" x14ac:dyDescent="0.3">
      <c r="A9" s="179" t="str">
        <f>IF(ISBLANK('ÁREA MEJORA COMPETENCIAL'!A9),"",'ÁREA MEJORA COMPETENCIAL'!A9)</f>
        <v>PEMI/PGJI</v>
      </c>
      <c r="B9" s="130" t="s">
        <v>1</v>
      </c>
      <c r="C9" s="131" t="s">
        <v>2</v>
      </c>
      <c r="D9" s="131" t="s">
        <v>3</v>
      </c>
      <c r="E9" s="131" t="s">
        <v>118</v>
      </c>
      <c r="F9" s="287" t="s">
        <v>112</v>
      </c>
      <c r="G9" s="46"/>
      <c r="H9" s="264" t="s">
        <v>131</v>
      </c>
      <c r="I9" s="264" t="s">
        <v>130</v>
      </c>
      <c r="J9" s="265" t="s">
        <v>131</v>
      </c>
      <c r="K9" s="265" t="s">
        <v>130</v>
      </c>
      <c r="L9" s="266" t="s">
        <v>131</v>
      </c>
      <c r="M9" s="266" t="s">
        <v>130</v>
      </c>
      <c r="N9" s="558"/>
      <c r="O9" s="532"/>
      <c r="P9" s="330" t="s">
        <v>158</v>
      </c>
      <c r="Q9" s="330" t="s">
        <v>159</v>
      </c>
      <c r="R9" s="525"/>
      <c r="S9" s="525"/>
      <c r="T9" s="525"/>
      <c r="U9" s="107" t="s">
        <v>134</v>
      </c>
      <c r="V9" s="107" t="s">
        <v>133</v>
      </c>
      <c r="W9" s="530"/>
      <c r="X9" s="547"/>
      <c r="Y9" s="547"/>
      <c r="Z9" s="532"/>
      <c r="AA9" s="275" t="str">
        <f>IF(ISERROR(AA163/'ÁREA MEJORA COMPETENCIAL'!D171),"0%",AA163/'ÁREA MEJORA COMPETENCIAL'!D171)</f>
        <v>0%</v>
      </c>
      <c r="AB9" s="541"/>
      <c r="AC9" s="542"/>
      <c r="AD9" s="7"/>
      <c r="AE9" s="150" t="s">
        <v>9</v>
      </c>
      <c r="AF9" s="150" t="s">
        <v>11</v>
      </c>
      <c r="AG9" s="150" t="s">
        <v>12</v>
      </c>
      <c r="AH9" s="150" t="s">
        <v>13</v>
      </c>
      <c r="AI9" s="150" t="s">
        <v>14</v>
      </c>
      <c r="AJ9" s="150" t="s">
        <v>15</v>
      </c>
      <c r="AK9" s="150" t="s">
        <v>16</v>
      </c>
      <c r="AL9" s="150" t="s">
        <v>17</v>
      </c>
      <c r="AM9" s="150" t="s">
        <v>18</v>
      </c>
      <c r="AN9" s="150" t="s">
        <v>19</v>
      </c>
      <c r="AO9" s="138"/>
      <c r="AP9" s="59"/>
    </row>
    <row r="10" spans="1:42" ht="18" customHeight="1" x14ac:dyDescent="0.3">
      <c r="A10" s="290" t="str">
        <f>IF(ISBLANK('ÁREA MEJORA COMPETENCIAL'!A10),"",'ÁREA MEJORA COMPETENCIAL'!A10)</f>
        <v/>
      </c>
      <c r="B10" s="291" t="str">
        <f>IF(ISBLANK('ÁREA MEJORA COMPETENCIAL'!B10),"",'ÁREA MEJORA COMPETENCIAL'!B10)</f>
        <v/>
      </c>
      <c r="C10" s="291" t="str">
        <f>IF(ISBLANK('ÁREA MEJORA COMPETENCIAL'!C10),"",'ÁREA MEJORA COMPETENCIAL'!C10)</f>
        <v/>
      </c>
      <c r="D10" s="292" t="str">
        <f>IF(ISBLANK('ÁREA MEJORA COMPETENCIAL'!D10),"",'ÁREA MEJORA COMPETENCIAL'!D10)</f>
        <v/>
      </c>
      <c r="E10" s="292" t="str">
        <f>IF(ISBLANK('ÁREA MEJORA COMPETENCIAL'!E10),"",'ÁREA MEJORA COMPETENCIAL'!E10)</f>
        <v/>
      </c>
      <c r="F10" s="292" t="str">
        <f>IF(ISBLANK('ÁREA MEJORA COMPETENCIAL'!F10),"",'ÁREA MEJORA COMPETENCIAL'!F10)</f>
        <v/>
      </c>
      <c r="G10" s="293"/>
      <c r="H10" s="294" t="str">
        <f>IF(ISBLANK('ÁREA MEJORA COMPETENCIAL'!S10),"",IF('ÁREA MEJORA COMPETENCIAL'!CX10="","",IF('ÁREA MEJORA COMPETENCIAL'!CX10&gt;=0,"SI","NO")))</f>
        <v/>
      </c>
      <c r="I10" s="295" t="str">
        <f>IF('ÁREA MEJORA COMPETENCIAL'!CY10="VER RESULTADOS","",'ÁREA MEJORA COMPETENCIAL'!CY10)</f>
        <v/>
      </c>
      <c r="J10" s="296" t="str">
        <f>IF(ISBLANK('ÁREA MEJORA COMPETENCIAL'!S10),"",IF('ÁREA MEJORA COMPETENCIAL'!CX10="","",IF('ÁREA ACOMPAÑAMIENTO INT TÉC'!Y10&gt;=0,"SI","NO")))</f>
        <v/>
      </c>
      <c r="K10" s="297" t="str">
        <f>IF('ÁREA ACOMPAÑAMIENTO INT TÉC'!Z10="VER RESULTADOS","",'ÁREA ACOMPAÑAMIENTO INT TÉC'!Z10)</f>
        <v/>
      </c>
      <c r="L10" s="298" t="str">
        <f>IF(ISBLANK('ÁREA MEJORA COMPETENCIAL'!S10),"",IF('ÁREA MEJORA COMPETENCIAL'!CX10="","",IF('ÁREA COMPLEMENTARIA'!CP10&gt;=0,"SI","NO")))</f>
        <v/>
      </c>
      <c r="M10" s="299" t="str">
        <f>IF('ÁREA COMPLEMENTARIA'!CQ10="VER RESULTADOS","",'ÁREA COMPLEMENTARIA'!CQ10)</f>
        <v/>
      </c>
      <c r="N10" s="300" t="str">
        <f>IF('ÁREA MEJORA COMPETENCIAL'!CX10="","",IF(ISBLANK('ÁREA MEJORA COMPETENCIAL'!S10),"",COUNTIF(H10:L10,"SI")))</f>
        <v/>
      </c>
      <c r="O10" s="300" t="str">
        <f>IF(ISBLANK('ÁREA MEJORA COMPETENCIAL'!S10),"",
IF('ÁREA MEJORA COMPETENCIAL'!Y10=1,12,
IF('ÁREA MEJORA COMPETENCIAL'!Y10=2,24,
IF('ÁREA MEJORA COMPETENCIAL'!Y10=3,37,IF('ÁREA MEJORA COMPETENCIAL'!T10=4,54,
IF('ÁREA MEJORA COMPETENCIAL'!Y10=5,66,
IF('ÁREA MEJORA COMPETENCIAL'!Y10=6,79,
IF('ÁREA MEJORA COMPETENCIAL'!Y10=7,95,
IF('ÁREA MEJORA COMPETENCIAL'!Y10=8,108,
IF('ÁREA MEJORA COMPETENCIAL'!Y10=9,120,
IF('ÁREA MEJORA COMPETENCIAL'!Y10=10,132,
IF('ÁREA MEJORA COMPETENCIAL'!Y10=11,145,
IF('ÁREA MEJORA COMPETENCIAL'!Y10=12,161,
IF('ÁREA MEJORA COMPETENCIAL'!Y10=13,174,
IF('ÁREA MEJORA COMPETENCIAL'!Y10=14,186,
IF('ÁREA MEJORA COMPETENCIAL'!Y10=15,199,
IF('ÁREA MEJORA COMPETENCIAL'!Y10=16,211,
IF('ÁREA MEJORA COMPETENCIAL'!Y10=17,228,
IF('ÁREA MEJORA COMPETENCIAL'!Y10=18,240,
"")))))))))))))))))))</f>
        <v/>
      </c>
      <c r="P10" s="301" t="str">
        <f>IF(ISBLANK('ÁREA MEJORA COMPETENCIAL'!S10),"",
IF('ÁREA MEJORA COMPETENCIAL'!Y10=1,12,
IF('ÁREA MEJORA COMPETENCIAL'!Y10=2,24,
IF('ÁREA MEJORA COMPETENCIAL'!Y10=7,95,
IF('ÁREA MEJORA COMPETENCIAL'!Y10=8,108,
IF('ÁREA MEJORA COMPETENCIAL'!Y10=9,120,
IF('ÁREA MEJORA COMPETENCIAL'!Y10=10,132,
IF('ÁREA MEJORA COMPETENCIAL'!Y10=11,145,
IF('ÁREA MEJORA COMPETENCIAL'!Y10=12,161,
IF('ÁREA MEJORA COMPETENCIAL'!Y10=13,174,
IF('ÁREA MEJORA COMPETENCIAL'!Y10=14,186,
IF('ÁREA MEJORA COMPETENCIAL'!Y10=15,199,
IF('ÁREA MEJORA COMPETENCIAL'!Y10=16,211,
IF('ÁREA MEJORA COMPETENCIAL'!Y10=17,228,
IF('ÁREA MEJORA COMPETENCIAL'!Y10=18,240,
"")))))))))))))))</f>
        <v/>
      </c>
      <c r="Q10" s="302" t="str">
        <f>IF(ISBLANK('ÁREA MEJORA COMPETENCIAL'!S10),"",SUM('ÁREA MEJORA COMPETENCIAL'!CW10,'ÁREA ACOMPAÑAMIENTO INT TÉC'!X10,'ÁREA COMPLEMENTARIA'!CO10))</f>
        <v/>
      </c>
      <c r="R10" s="303" t="str">
        <f>IF(N10="","",IF(Q10&gt;=P10,"",IF(AND(H10="NO",'ÁREA MEJORA COMPETENCIAL'!CY10&gt;=75%,'ÁREA ACOMPAÑAMIENTO INT TÉC'!Z10&gt;=75%,'ÁREA COMPLEMENTARIA'!CQ10&gt;=75%),"SI","NO")))</f>
        <v/>
      </c>
      <c r="S10" s="303" t="str">
        <f>IF(N10="","",IF(Q10&gt;=P10,"",(IF(AND(J10="NO",'ÁREA ACOMPAÑAMIENTO INT TÉC'!Z10&gt;=75%,'ÁREA MEJORA COMPETENCIAL'!CY10&gt;=75%,'ÁREA COMPLEMENTARIA'!CQ10&gt;=75%),"SI","NO"))))</f>
        <v/>
      </c>
      <c r="T10" s="303" t="str">
        <f>IF(N10="","",IF(Q10&gt;=P10,"",(IF(AND(L10="NO",'ÁREA COMPLEMENTARIA'!CQ10&gt;=75%,'ÁREA MEJORA COMPETENCIAL'!CY10&gt;=75%,'ÁREA ACOMPAÑAMIENTO INT TÉC'!Z10&gt;=75%),"SI","NO"))))</f>
        <v/>
      </c>
      <c r="U10" s="300" t="str">
        <f t="shared" ref="U10:U41" si="0">IF(AND(P10=12,Q10&lt;12),"NO PARTICIPANTE","")</f>
        <v/>
      </c>
      <c r="V10" s="300" t="str">
        <f t="shared" ref="V10:V41" si="1">IF(AND(P10=24,Q10&lt;24),"NO PARTICIPANTE","")</f>
        <v/>
      </c>
      <c r="W10" s="300" t="str">
        <f>IF(
 Q10=0,
 "NO",
 IF(
  OR('ÁREA MEJORA COMPETENCIAL'!Y10=0, ISBLANK('ÁREA MEJORA COMPETENCIAL'!S10)),
  "",
  IF(
   AND(U10&lt;&gt;"NO PARTICIPANTE", V10&lt;&gt;"NO PARTICIPANTE"),
   "SI",
   "NO"
  )
 )
)</f>
        <v/>
      </c>
      <c r="X10" s="300" t="str">
        <f t="shared" ref="X10:X41" si="2">IF(AND(P10=12,Q10&gt;=12),"SI","")</f>
        <v/>
      </c>
      <c r="Y10" s="300" t="str">
        <f t="shared" ref="Y10:Y41" si="3">IF(AND(P10=24,Q10&gt;=24),"SI","")</f>
        <v/>
      </c>
      <c r="Z10" s="304" t="str">
        <f>IF(AND('ÁREA MEJORA COMPETENCIAL'!Y10&gt;6,'ÁREA MEJORA COMPETENCIAL'!CW10&gt;=32,'ÁREA ACOMPAÑAMIENTO INT TÉC'!X10&gt;=27,'ÁREA COMPLEMENTARIA'!CO10&gt;=20,Q10&gt;=P10),"SI","")</f>
        <v/>
      </c>
      <c r="AA10" s="305" t="str">
        <f>IF(ISBLANK('ÁREA MEJORA COMPETENCIAL'!S10),"",IF(Q10&gt;=P10,"",IF('ÁREA COMPLEMENTARIA'!CN10="","NO PROCEDE",IF(N10=3,"",IF(OR(R10="SI",S10="SI",T10="SI"),"SI","NO")))))</f>
        <v/>
      </c>
      <c r="AB10" s="300" t="str">
        <f>IF(ISBLANK('ÁREA MEJORA COMPETENCIAL'!S10),"",IF(AA10="SI", "SI(*)",IF(OR(N10=3,X10="SI",Y10="SI",Z10="SI"),"SI","NO")))</f>
        <v/>
      </c>
      <c r="AC10" s="331" t="str">
        <f>IF(
   ISBLANK('ÁREA MEJORA COMPETENCIAL'!S10),
   "",
   IF(
      AND(
        'ÁREA MEJORA COMPETENCIAL'!Y10&gt;6,
        'ÁREA MEJORA COMPETENCIAL'!CW10&lt;=32,
        'ÁREA ACOMPAÑAMIENTO INT TÉC'!X10&lt;=27,
        'ÁREA COMPLEMENTARIA'!CO10&lt;=20,
        Q10&lt;=P10
      ),
      0,
         IF(
               Q10=0,
               0,
               IF(
                  Z10="SI",
                  Q10/P10,
                  IF(
                     AA10="SI",
                     75/100,IF(P10=12,Q10/P10, IF(P10=24,Q10/P10, IF(
         AND('ÁREA MEJORA COMPETENCIAL'!Y10&gt;6, N10&lt;3),
         N10/3,      IF(
            OR(P10="", P10=0),
            N10/3,
                     ""
                  )
               )
            )
         )
      )
   )
)))</f>
        <v/>
      </c>
      <c r="AD10" s="7"/>
      <c r="AE10" s="5"/>
      <c r="AF10" s="5"/>
      <c r="AG10" s="5"/>
      <c r="AH10" s="5"/>
      <c r="AI10" s="5"/>
      <c r="AJ10" s="5"/>
      <c r="AK10" s="5"/>
      <c r="AL10" s="5"/>
      <c r="AM10" s="5"/>
      <c r="AN10" s="5"/>
      <c r="AO10" s="138"/>
      <c r="AP10" s="59"/>
    </row>
    <row r="11" spans="1:42" ht="18" customHeight="1" x14ac:dyDescent="0.3">
      <c r="A11" s="290" t="str">
        <f>IF(ISBLANK('ÁREA MEJORA COMPETENCIAL'!A11),"",'ÁREA MEJORA COMPETENCIAL'!A11)</f>
        <v/>
      </c>
      <c r="B11" s="291" t="str">
        <f>IF(ISBLANK('ÁREA MEJORA COMPETENCIAL'!B11),"",'ÁREA MEJORA COMPETENCIAL'!B11)</f>
        <v/>
      </c>
      <c r="C11" s="291" t="str">
        <f>IF(ISBLANK('ÁREA MEJORA COMPETENCIAL'!C11),"",'ÁREA MEJORA COMPETENCIAL'!C11)</f>
        <v/>
      </c>
      <c r="D11" s="292" t="str">
        <f>IF(ISBLANK('ÁREA MEJORA COMPETENCIAL'!D11),"",'ÁREA MEJORA COMPETENCIAL'!D11)</f>
        <v/>
      </c>
      <c r="E11" s="292" t="str">
        <f>IF(ISBLANK('ÁREA MEJORA COMPETENCIAL'!E11),"",'ÁREA MEJORA COMPETENCIAL'!E11)</f>
        <v/>
      </c>
      <c r="F11" s="292" t="str">
        <f>IF(ISBLANK('ÁREA MEJORA COMPETENCIAL'!F11),"",'ÁREA MEJORA COMPETENCIAL'!F11)</f>
        <v/>
      </c>
      <c r="G11" s="293"/>
      <c r="H11" s="294" t="str">
        <f>IF(ISBLANK('ÁREA MEJORA COMPETENCIAL'!S11),"",IF('ÁREA MEJORA COMPETENCIAL'!CX11="","",IF('ÁREA MEJORA COMPETENCIAL'!CX11&gt;=0,"SI","NO")))</f>
        <v/>
      </c>
      <c r="I11" s="295" t="str">
        <f>IF('ÁREA MEJORA COMPETENCIAL'!CY11="VER RESULTADOS","",'ÁREA MEJORA COMPETENCIAL'!CY11)</f>
        <v/>
      </c>
      <c r="J11" s="296" t="str">
        <f>IF(ISBLANK('ÁREA MEJORA COMPETENCIAL'!S11),"",IF('ÁREA MEJORA COMPETENCIAL'!CX11="","",IF('ÁREA ACOMPAÑAMIENTO INT TÉC'!Y11&gt;=0,"SI","NO")))</f>
        <v/>
      </c>
      <c r="K11" s="297" t="str">
        <f>IF('ÁREA ACOMPAÑAMIENTO INT TÉC'!Z11="VER RESULTADOS","",'ÁREA ACOMPAÑAMIENTO INT TÉC'!Z11)</f>
        <v/>
      </c>
      <c r="L11" s="298" t="str">
        <f>IF(ISBLANK('ÁREA MEJORA COMPETENCIAL'!S11),"",IF('ÁREA MEJORA COMPETENCIAL'!CX11="","",IF('ÁREA COMPLEMENTARIA'!CP11&gt;=0,"SI","NO")))</f>
        <v/>
      </c>
      <c r="M11" s="299" t="str">
        <f>IF('ÁREA COMPLEMENTARIA'!CQ11="VER RESULTADOS","",'ÁREA COMPLEMENTARIA'!CQ11)</f>
        <v/>
      </c>
      <c r="N11" s="300" t="str">
        <f>IF('ÁREA MEJORA COMPETENCIAL'!CX11="","",IF(ISBLANK('ÁREA MEJORA COMPETENCIAL'!S11),"",COUNTIF(H11:L11,"SI")))</f>
        <v/>
      </c>
      <c r="O11" s="300" t="str">
        <f>IF(ISBLANK('ÁREA MEJORA COMPETENCIAL'!S11),"",
IF('ÁREA MEJORA COMPETENCIAL'!Y11=1,12,
IF('ÁREA MEJORA COMPETENCIAL'!Y11=2,24,
IF('ÁREA MEJORA COMPETENCIAL'!Y11=3,37,IF('ÁREA MEJORA COMPETENCIAL'!T11=4,54,
IF('ÁREA MEJORA COMPETENCIAL'!Y11=5,66,
IF('ÁREA MEJORA COMPETENCIAL'!Y11=6,79,
IF('ÁREA MEJORA COMPETENCIAL'!Y11=7,95,
IF('ÁREA MEJORA COMPETENCIAL'!Y11=8,108,
IF('ÁREA MEJORA COMPETENCIAL'!Y11=9,120,
IF('ÁREA MEJORA COMPETENCIAL'!Y11=10,132,
IF('ÁREA MEJORA COMPETENCIAL'!Y11=11,145,
IF('ÁREA MEJORA COMPETENCIAL'!Y11=12,161,
IF('ÁREA MEJORA COMPETENCIAL'!Y11=13,174,
IF('ÁREA MEJORA COMPETENCIAL'!Y11=14,186,
IF('ÁREA MEJORA COMPETENCIAL'!Y11=15,199,
IF('ÁREA MEJORA COMPETENCIAL'!Y11=16,211,
IF('ÁREA MEJORA COMPETENCIAL'!Y11=17,228,
IF('ÁREA MEJORA COMPETENCIAL'!Y11=18,240,
"")))))))))))))))))))</f>
        <v/>
      </c>
      <c r="P11" s="301" t="str">
        <f>IF(ISBLANK('ÁREA MEJORA COMPETENCIAL'!S11),"",
IF('ÁREA MEJORA COMPETENCIAL'!Y11=1,12,
IF('ÁREA MEJORA COMPETENCIAL'!Y11=2,24,
IF('ÁREA MEJORA COMPETENCIAL'!Y11=7,95,
IF('ÁREA MEJORA COMPETENCIAL'!Y11=8,108,
IF('ÁREA MEJORA COMPETENCIAL'!Y11=9,120,
IF('ÁREA MEJORA COMPETENCIAL'!Y11=10,132,
IF('ÁREA MEJORA COMPETENCIAL'!Y11=11,145,
IF('ÁREA MEJORA COMPETENCIAL'!Y11=12,161,
IF('ÁREA MEJORA COMPETENCIAL'!Y11=13,174,
IF('ÁREA MEJORA COMPETENCIAL'!Y11=14,186,
IF('ÁREA MEJORA COMPETENCIAL'!Y11=15,199,
IF('ÁREA MEJORA COMPETENCIAL'!Y11=16,211,
IF('ÁREA MEJORA COMPETENCIAL'!Y11=17,228,
IF('ÁREA MEJORA COMPETENCIAL'!Y11=18,240,
"")))))))))))))))</f>
        <v/>
      </c>
      <c r="Q11" s="302" t="str">
        <f>IF(ISBLANK('ÁREA MEJORA COMPETENCIAL'!S11),"",SUM('ÁREA MEJORA COMPETENCIAL'!CW11,'ÁREA ACOMPAÑAMIENTO INT TÉC'!X11,'ÁREA COMPLEMENTARIA'!CO11))</f>
        <v/>
      </c>
      <c r="R11" s="303" t="str">
        <f>IF(N11="","",IF(Q11&gt;=P11,"",IF(AND(H11="NO",'ÁREA MEJORA COMPETENCIAL'!CY11&gt;=75%,'ÁREA ACOMPAÑAMIENTO INT TÉC'!Z11&gt;=75%,'ÁREA COMPLEMENTARIA'!CQ11&gt;=75%),"SI","NO")))</f>
        <v/>
      </c>
      <c r="S11" s="303" t="str">
        <f>IF(N11="","",IF(Q11&gt;=P11,"",(IF(AND(J11="NO",'ÁREA ACOMPAÑAMIENTO INT TÉC'!Z11&gt;=75%,'ÁREA MEJORA COMPETENCIAL'!CY11&gt;=75%,'ÁREA COMPLEMENTARIA'!CQ11&gt;=75%),"SI","NO"))))</f>
        <v/>
      </c>
      <c r="T11" s="303" t="str">
        <f>IF(N11="","",IF(Q11&gt;=P11,"",(IF(AND(L11="NO",'ÁREA COMPLEMENTARIA'!CQ11&gt;=75%,'ÁREA MEJORA COMPETENCIAL'!CY11&gt;=75%,'ÁREA ACOMPAÑAMIENTO INT TÉC'!Z11&gt;=75%),"SI","NO"))))</f>
        <v/>
      </c>
      <c r="U11" s="300" t="str">
        <f t="shared" si="0"/>
        <v/>
      </c>
      <c r="V11" s="300" t="str">
        <f t="shared" si="1"/>
        <v/>
      </c>
      <c r="W11" s="300" t="str">
        <f>IF(
 Q11=0,
 "NO",
 IF(
  OR('ÁREA MEJORA COMPETENCIAL'!Y11=0, ISBLANK('ÁREA MEJORA COMPETENCIAL'!S11)),
  "",
  IF(
   AND(U11&lt;&gt;"NO PARTICIPANTE", V11&lt;&gt;"NO PARTICIPANTE"),
   "SI",
   "NO"
  )
 )
)</f>
        <v/>
      </c>
      <c r="X11" s="300" t="str">
        <f t="shared" si="2"/>
        <v/>
      </c>
      <c r="Y11" s="300" t="str">
        <f t="shared" si="3"/>
        <v/>
      </c>
      <c r="Z11" s="304" t="str">
        <f>IF(AND('ÁREA MEJORA COMPETENCIAL'!Y11&gt;6,'ÁREA MEJORA COMPETENCIAL'!CW11&gt;=32,'ÁREA ACOMPAÑAMIENTO INT TÉC'!X11&gt;=27,'ÁREA COMPLEMENTARIA'!CO11&gt;=20,Q11&gt;=P11),"SI","")</f>
        <v/>
      </c>
      <c r="AA11" s="305" t="str">
        <f>IF(ISBLANK('ÁREA MEJORA COMPETENCIAL'!S11),"",IF(Q11&gt;=P11,"",IF('ÁREA COMPLEMENTARIA'!CN11="","NO PROCEDE",IF(N11=3,"",IF(OR(R11="SI",S11="SI",T11="SI"),"SI","NO")))))</f>
        <v/>
      </c>
      <c r="AB11" s="300" t="str">
        <f>IF(ISBLANK('ÁREA MEJORA COMPETENCIAL'!S11),"",IF(AA11="SI", "SI(*)",IF(OR(N11=3,X11="SI",Y11="SI",Z11="SI"),"SI","NO")))</f>
        <v/>
      </c>
      <c r="AC11" s="331" t="str">
        <f>IF(
   ISBLANK('ÁREA MEJORA COMPETENCIAL'!S11),
   "",
   IF(
      AND(
        'ÁREA MEJORA COMPETENCIAL'!Y11&gt;6,
        'ÁREA MEJORA COMPETENCIAL'!CW11&lt;=32,
        'ÁREA ACOMPAÑAMIENTO INT TÉC'!X11&lt;=27,
        'ÁREA COMPLEMENTARIA'!CO11&lt;=20,
        Q11&lt;=P11
      ),
      0,
         IF(
               Q11=0,
               0,
               IF(
                  Z11="SI",
                  Q11/P11,
                  IF(
                     AA11="SI",
                     75/100,IF(P11=12,Q11/P11, IF(P11=24,Q11/P11, IF(
         AND('ÁREA MEJORA COMPETENCIAL'!Y11&gt;6, N11&lt;3),
         N11/3,      IF(
            OR(P11="", P11=0),
            N11/3,
                     ""
                  )
               )
            )
         )
      )
   )
)))</f>
        <v/>
      </c>
      <c r="AD11" s="7"/>
      <c r="AE11" s="5"/>
      <c r="AF11" s="5"/>
      <c r="AG11" s="5"/>
      <c r="AH11" s="5"/>
      <c r="AI11" s="5"/>
      <c r="AJ11" s="5"/>
      <c r="AK11" s="5"/>
      <c r="AL11" s="5"/>
      <c r="AM11" s="5"/>
      <c r="AN11" s="5"/>
      <c r="AO11" s="138"/>
      <c r="AP11" s="59"/>
    </row>
    <row r="12" spans="1:42" ht="18" customHeight="1" x14ac:dyDescent="0.3">
      <c r="A12" s="290" t="str">
        <f>IF(ISBLANK('ÁREA MEJORA COMPETENCIAL'!A12),"",'ÁREA MEJORA COMPETENCIAL'!A12)</f>
        <v/>
      </c>
      <c r="B12" s="291" t="str">
        <f>IF(ISBLANK('ÁREA MEJORA COMPETENCIAL'!B12),"",'ÁREA MEJORA COMPETENCIAL'!B12)</f>
        <v/>
      </c>
      <c r="C12" s="291" t="str">
        <f>IF(ISBLANK('ÁREA MEJORA COMPETENCIAL'!C12),"",'ÁREA MEJORA COMPETENCIAL'!C12)</f>
        <v/>
      </c>
      <c r="D12" s="292" t="str">
        <f>IF(ISBLANK('ÁREA MEJORA COMPETENCIAL'!D12),"",'ÁREA MEJORA COMPETENCIAL'!D12)</f>
        <v/>
      </c>
      <c r="E12" s="292" t="str">
        <f>IF(ISBLANK('ÁREA MEJORA COMPETENCIAL'!E12),"",'ÁREA MEJORA COMPETENCIAL'!E12)</f>
        <v/>
      </c>
      <c r="F12" s="292" t="str">
        <f>IF(ISBLANK('ÁREA MEJORA COMPETENCIAL'!F12),"",'ÁREA MEJORA COMPETENCIAL'!F12)</f>
        <v/>
      </c>
      <c r="G12" s="293"/>
      <c r="H12" s="294" t="str">
        <f>IF(ISBLANK('ÁREA MEJORA COMPETENCIAL'!S12),"",IF('ÁREA MEJORA COMPETENCIAL'!CX12="","",IF('ÁREA MEJORA COMPETENCIAL'!CX12&gt;=0,"SI","NO")))</f>
        <v/>
      </c>
      <c r="I12" s="295" t="str">
        <f>IF('ÁREA MEJORA COMPETENCIAL'!CY12="VER RESULTADOS","",'ÁREA MEJORA COMPETENCIAL'!CY12)</f>
        <v/>
      </c>
      <c r="J12" s="296" t="str">
        <f>IF(ISBLANK('ÁREA MEJORA COMPETENCIAL'!S12),"",IF('ÁREA MEJORA COMPETENCIAL'!CX12="","",IF('ÁREA ACOMPAÑAMIENTO INT TÉC'!Y12&gt;=0,"SI","NO")))</f>
        <v/>
      </c>
      <c r="K12" s="297" t="str">
        <f>IF('ÁREA ACOMPAÑAMIENTO INT TÉC'!Z12="VER RESULTADOS","",'ÁREA ACOMPAÑAMIENTO INT TÉC'!Z12)</f>
        <v/>
      </c>
      <c r="L12" s="298" t="str">
        <f>IF(ISBLANK('ÁREA MEJORA COMPETENCIAL'!S12),"",IF('ÁREA MEJORA COMPETENCIAL'!CX12="","",IF('ÁREA COMPLEMENTARIA'!CP12&gt;=0,"SI","NO")))</f>
        <v/>
      </c>
      <c r="M12" s="299" t="str">
        <f>IF('ÁREA COMPLEMENTARIA'!CQ12="VER RESULTADOS","",'ÁREA COMPLEMENTARIA'!CQ12)</f>
        <v/>
      </c>
      <c r="N12" s="300" t="str">
        <f>IF('ÁREA MEJORA COMPETENCIAL'!CX12="","",IF(ISBLANK('ÁREA MEJORA COMPETENCIAL'!S12),"",COUNTIF(H12:L12,"SI")))</f>
        <v/>
      </c>
      <c r="O12" s="300" t="str">
        <f>IF(ISBLANK('ÁREA MEJORA COMPETENCIAL'!S12),"",
IF('ÁREA MEJORA COMPETENCIAL'!Y12=1,12,
IF('ÁREA MEJORA COMPETENCIAL'!Y12=2,24,
IF('ÁREA MEJORA COMPETENCIAL'!Y12=3,37,IF('ÁREA MEJORA COMPETENCIAL'!T12=4,54,
IF('ÁREA MEJORA COMPETENCIAL'!Y12=5,66,
IF('ÁREA MEJORA COMPETENCIAL'!Y12=6,79,
IF('ÁREA MEJORA COMPETENCIAL'!Y12=7,95,
IF('ÁREA MEJORA COMPETENCIAL'!Y12=8,108,
IF('ÁREA MEJORA COMPETENCIAL'!Y12=9,120,
IF('ÁREA MEJORA COMPETENCIAL'!Y12=10,132,
IF('ÁREA MEJORA COMPETENCIAL'!Y12=11,145,
IF('ÁREA MEJORA COMPETENCIAL'!Y12=12,161,
IF('ÁREA MEJORA COMPETENCIAL'!Y12=13,174,
IF('ÁREA MEJORA COMPETENCIAL'!Y12=14,186,
IF('ÁREA MEJORA COMPETENCIAL'!Y12=15,199,
IF('ÁREA MEJORA COMPETENCIAL'!Y12=16,211,
IF('ÁREA MEJORA COMPETENCIAL'!Y12=17,228,
IF('ÁREA MEJORA COMPETENCIAL'!Y12=18,240,
"")))))))))))))))))))</f>
        <v/>
      </c>
      <c r="P12" s="301" t="str">
        <f>IF(ISBLANK('ÁREA MEJORA COMPETENCIAL'!S12),"",
IF('ÁREA MEJORA COMPETENCIAL'!Y12=1,12,
IF('ÁREA MEJORA COMPETENCIAL'!Y12=2,24,
IF('ÁREA MEJORA COMPETENCIAL'!Y12=7,95,
IF('ÁREA MEJORA COMPETENCIAL'!Y12=8,108,
IF('ÁREA MEJORA COMPETENCIAL'!Y12=9,120,
IF('ÁREA MEJORA COMPETENCIAL'!Y12=10,132,
IF('ÁREA MEJORA COMPETENCIAL'!Y12=11,145,
IF('ÁREA MEJORA COMPETENCIAL'!Y12=12,161,
IF('ÁREA MEJORA COMPETENCIAL'!Y12=13,174,
IF('ÁREA MEJORA COMPETENCIAL'!Y12=14,186,
IF('ÁREA MEJORA COMPETENCIAL'!Y12=15,199,
IF('ÁREA MEJORA COMPETENCIAL'!Y12=16,211,
IF('ÁREA MEJORA COMPETENCIAL'!Y12=17,228,
IF('ÁREA MEJORA COMPETENCIAL'!Y12=18,240,
"")))))))))))))))</f>
        <v/>
      </c>
      <c r="Q12" s="302" t="str">
        <f>IF(ISBLANK('ÁREA MEJORA COMPETENCIAL'!S12),"",SUM('ÁREA MEJORA COMPETENCIAL'!CW12,'ÁREA ACOMPAÑAMIENTO INT TÉC'!X12,'ÁREA COMPLEMENTARIA'!CO12))</f>
        <v/>
      </c>
      <c r="R12" s="303" t="str">
        <f>IF(N12="","",IF(Q12&gt;=P12,"",IF(AND(H12="NO",'ÁREA MEJORA COMPETENCIAL'!CY12&gt;=75%,'ÁREA ACOMPAÑAMIENTO INT TÉC'!Z12&gt;=75%,'ÁREA COMPLEMENTARIA'!CQ12&gt;=75%),"SI","NO")))</f>
        <v/>
      </c>
      <c r="S12" s="303" t="str">
        <f>IF(N12="","",IF(Q12&gt;=P12,"",(IF(AND(J12="NO",'ÁREA ACOMPAÑAMIENTO INT TÉC'!Z12&gt;=75%,'ÁREA MEJORA COMPETENCIAL'!CY12&gt;=75%,'ÁREA COMPLEMENTARIA'!CQ12&gt;=75%),"SI","NO"))))</f>
        <v/>
      </c>
      <c r="T12" s="303" t="str">
        <f>IF(N12="","",IF(Q12&gt;=P12,"",(IF(AND(L12="NO",'ÁREA COMPLEMENTARIA'!CQ12&gt;=75%,'ÁREA MEJORA COMPETENCIAL'!CY12&gt;=75%,'ÁREA ACOMPAÑAMIENTO INT TÉC'!Z12&gt;=75%),"SI","NO"))))</f>
        <v/>
      </c>
      <c r="U12" s="300" t="str">
        <f t="shared" si="0"/>
        <v/>
      </c>
      <c r="V12" s="300" t="str">
        <f t="shared" si="1"/>
        <v/>
      </c>
      <c r="W12" s="300" t="str">
        <f>IF(
 Q12=0,
 "NO",
 IF(
  OR('ÁREA MEJORA COMPETENCIAL'!Y12=0, ISBLANK('ÁREA MEJORA COMPETENCIAL'!S12)),
  "",
  IF(
   AND(U12&lt;&gt;"NO PARTICIPANTE", V12&lt;&gt;"NO PARTICIPANTE"),
   "SI",
   "NO"
  )
 )
)</f>
        <v/>
      </c>
      <c r="X12" s="300" t="str">
        <f t="shared" si="2"/>
        <v/>
      </c>
      <c r="Y12" s="300" t="str">
        <f t="shared" si="3"/>
        <v/>
      </c>
      <c r="Z12" s="304" t="str">
        <f>IF(AND('ÁREA MEJORA COMPETENCIAL'!Y12&gt;6,'ÁREA MEJORA COMPETENCIAL'!CW12&gt;=32,'ÁREA ACOMPAÑAMIENTO INT TÉC'!X12&gt;=27,'ÁREA COMPLEMENTARIA'!CO12&gt;=20,Q12&gt;=P12),"SI","")</f>
        <v/>
      </c>
      <c r="AA12" s="305" t="str">
        <f>IF(ISBLANK('ÁREA MEJORA COMPETENCIAL'!S12),"",IF(Q12&gt;=P12,"",IF('ÁREA COMPLEMENTARIA'!CN12="","NO PROCEDE",IF(N12=3,"",IF(OR(R12="SI",S12="SI",T12="SI"),"SI","NO")))))</f>
        <v/>
      </c>
      <c r="AB12" s="300" t="str">
        <f>IF(ISBLANK('ÁREA MEJORA COMPETENCIAL'!S12),"",IF(AA12="SI", "SI(*)",IF(OR(N12=3,X12="SI",Y12="SI",Z12="SI"),"SI","NO")))</f>
        <v/>
      </c>
      <c r="AC12" s="331" t="str">
        <f>IF(
   ISBLANK('ÁREA MEJORA COMPETENCIAL'!S12),
   "",
   IF(
      AND(
        'ÁREA MEJORA COMPETENCIAL'!Y12&gt;6,
        'ÁREA MEJORA COMPETENCIAL'!CW12&lt;=32,
        'ÁREA ACOMPAÑAMIENTO INT TÉC'!X12&lt;=27,
        'ÁREA COMPLEMENTARIA'!CO12&lt;=20,
        Q12&lt;=P12
      ),
      0,
         IF(
               Q12=0,
               0,
               IF(
                  Z12="SI",
                  Q12/P12,
                  IF(
                     AA12="SI",
                     75/100,IF(P12=12,Q12/P12, IF(P12=24,Q12/P12, IF(
         AND('ÁREA MEJORA COMPETENCIAL'!Y12&gt;6, N12&lt;3),
         N12/3,      IF(
            OR(P12="", P12=0),
            N12/3,
                     ""
                  )
               )
            )
         )
      )
   )
)))</f>
        <v/>
      </c>
      <c r="AD12" s="7"/>
      <c r="AE12" s="5"/>
      <c r="AF12" s="5"/>
      <c r="AG12" s="5"/>
      <c r="AH12" s="5"/>
      <c r="AI12" s="5"/>
      <c r="AJ12" s="5"/>
      <c r="AK12" s="5"/>
      <c r="AL12" s="5"/>
      <c r="AM12" s="5"/>
      <c r="AN12" s="5"/>
      <c r="AO12" s="138"/>
      <c r="AP12" s="59"/>
    </row>
    <row r="13" spans="1:42" ht="18" customHeight="1" x14ac:dyDescent="0.3">
      <c r="A13" s="290" t="str">
        <f>IF(ISBLANK('ÁREA MEJORA COMPETENCIAL'!A13),"",'ÁREA MEJORA COMPETENCIAL'!A13)</f>
        <v/>
      </c>
      <c r="B13" s="291" t="str">
        <f>IF(ISBLANK('ÁREA MEJORA COMPETENCIAL'!B13),"",'ÁREA MEJORA COMPETENCIAL'!B13)</f>
        <v/>
      </c>
      <c r="C13" s="291" t="str">
        <f>IF(ISBLANK('ÁREA MEJORA COMPETENCIAL'!C13),"",'ÁREA MEJORA COMPETENCIAL'!C13)</f>
        <v/>
      </c>
      <c r="D13" s="292" t="str">
        <f>IF(ISBLANK('ÁREA MEJORA COMPETENCIAL'!D13),"",'ÁREA MEJORA COMPETENCIAL'!D13)</f>
        <v/>
      </c>
      <c r="E13" s="292" t="str">
        <f>IF(ISBLANK('ÁREA MEJORA COMPETENCIAL'!E13),"",'ÁREA MEJORA COMPETENCIAL'!E13)</f>
        <v/>
      </c>
      <c r="F13" s="292" t="str">
        <f>IF(ISBLANK('ÁREA MEJORA COMPETENCIAL'!F13),"",'ÁREA MEJORA COMPETENCIAL'!F13)</f>
        <v/>
      </c>
      <c r="G13" s="293"/>
      <c r="H13" s="294" t="str">
        <f>IF(ISBLANK('ÁREA MEJORA COMPETENCIAL'!S13),"",IF('ÁREA MEJORA COMPETENCIAL'!CX13="","",IF('ÁREA MEJORA COMPETENCIAL'!CX13&gt;=0,"SI","NO")))</f>
        <v/>
      </c>
      <c r="I13" s="295" t="str">
        <f>IF('ÁREA MEJORA COMPETENCIAL'!CY13="VER RESULTADOS","",'ÁREA MEJORA COMPETENCIAL'!CY13)</f>
        <v/>
      </c>
      <c r="J13" s="296" t="str">
        <f>IF(ISBLANK('ÁREA MEJORA COMPETENCIAL'!S13),"",IF('ÁREA MEJORA COMPETENCIAL'!CX13="","",IF('ÁREA ACOMPAÑAMIENTO INT TÉC'!Y13&gt;=0,"SI","NO")))</f>
        <v/>
      </c>
      <c r="K13" s="297" t="str">
        <f>IF('ÁREA ACOMPAÑAMIENTO INT TÉC'!Z13="VER RESULTADOS","",'ÁREA ACOMPAÑAMIENTO INT TÉC'!Z13)</f>
        <v/>
      </c>
      <c r="L13" s="298" t="str">
        <f>IF(ISBLANK('ÁREA MEJORA COMPETENCIAL'!S13),"",IF('ÁREA MEJORA COMPETENCIAL'!CX13="","",IF('ÁREA COMPLEMENTARIA'!CP13&gt;=0,"SI","NO")))</f>
        <v/>
      </c>
      <c r="M13" s="299" t="str">
        <f>IF('ÁREA COMPLEMENTARIA'!CQ13="VER RESULTADOS","",'ÁREA COMPLEMENTARIA'!CQ13)</f>
        <v/>
      </c>
      <c r="N13" s="300" t="str">
        <f>IF('ÁREA MEJORA COMPETENCIAL'!CX13="","",IF(ISBLANK('ÁREA MEJORA COMPETENCIAL'!S13),"",COUNTIF(H13:L13,"SI")))</f>
        <v/>
      </c>
      <c r="O13" s="300" t="str">
        <f>IF(ISBLANK('ÁREA MEJORA COMPETENCIAL'!S13),"",
IF('ÁREA MEJORA COMPETENCIAL'!Y13=1,12,
IF('ÁREA MEJORA COMPETENCIAL'!Y13=2,24,
IF('ÁREA MEJORA COMPETENCIAL'!Y13=3,37,IF('ÁREA MEJORA COMPETENCIAL'!T13=4,54,
IF('ÁREA MEJORA COMPETENCIAL'!Y13=5,66,
IF('ÁREA MEJORA COMPETENCIAL'!Y13=6,79,
IF('ÁREA MEJORA COMPETENCIAL'!Y13=7,95,
IF('ÁREA MEJORA COMPETENCIAL'!Y13=8,108,
IF('ÁREA MEJORA COMPETENCIAL'!Y13=9,120,
IF('ÁREA MEJORA COMPETENCIAL'!Y13=10,132,
IF('ÁREA MEJORA COMPETENCIAL'!Y13=11,145,
IF('ÁREA MEJORA COMPETENCIAL'!Y13=12,161,
IF('ÁREA MEJORA COMPETENCIAL'!Y13=13,174,
IF('ÁREA MEJORA COMPETENCIAL'!Y13=14,186,
IF('ÁREA MEJORA COMPETENCIAL'!Y13=15,199,
IF('ÁREA MEJORA COMPETENCIAL'!Y13=16,211,
IF('ÁREA MEJORA COMPETENCIAL'!Y13=17,228,
IF('ÁREA MEJORA COMPETENCIAL'!Y13=18,240,
"")))))))))))))))))))</f>
        <v/>
      </c>
      <c r="P13" s="301" t="str">
        <f>IF(ISBLANK('ÁREA MEJORA COMPETENCIAL'!S13),"",
IF('ÁREA MEJORA COMPETENCIAL'!Y13=1,12,
IF('ÁREA MEJORA COMPETENCIAL'!Y13=2,24,
IF('ÁREA MEJORA COMPETENCIAL'!Y13=7,95,
IF('ÁREA MEJORA COMPETENCIAL'!Y13=8,108,
IF('ÁREA MEJORA COMPETENCIAL'!Y13=9,120,
IF('ÁREA MEJORA COMPETENCIAL'!Y13=10,132,
IF('ÁREA MEJORA COMPETENCIAL'!Y13=11,145,
IF('ÁREA MEJORA COMPETENCIAL'!Y13=12,161,
IF('ÁREA MEJORA COMPETENCIAL'!Y13=13,174,
IF('ÁREA MEJORA COMPETENCIAL'!Y13=14,186,
IF('ÁREA MEJORA COMPETENCIAL'!Y13=15,199,
IF('ÁREA MEJORA COMPETENCIAL'!Y13=16,211,
IF('ÁREA MEJORA COMPETENCIAL'!Y13=17,228,
IF('ÁREA MEJORA COMPETENCIAL'!Y13=18,240,
"")))))))))))))))</f>
        <v/>
      </c>
      <c r="Q13" s="302" t="str">
        <f>IF(ISBLANK('ÁREA MEJORA COMPETENCIAL'!S13),"",SUM('ÁREA MEJORA COMPETENCIAL'!CW13,'ÁREA ACOMPAÑAMIENTO INT TÉC'!X13,'ÁREA COMPLEMENTARIA'!CO13))</f>
        <v/>
      </c>
      <c r="R13" s="303" t="str">
        <f>IF(N13="","",IF(Q13&gt;=P13,"",IF(AND(H13="NO",'ÁREA MEJORA COMPETENCIAL'!CY13&gt;=75%,'ÁREA ACOMPAÑAMIENTO INT TÉC'!Z13&gt;=75%,'ÁREA COMPLEMENTARIA'!CQ13&gt;=75%),"SI","NO")))</f>
        <v/>
      </c>
      <c r="S13" s="303" t="str">
        <f>IF(N13="","",IF(Q13&gt;=P13,"",(IF(AND(J13="NO",'ÁREA ACOMPAÑAMIENTO INT TÉC'!Z13&gt;=75%,'ÁREA MEJORA COMPETENCIAL'!CY13&gt;=75%,'ÁREA COMPLEMENTARIA'!CQ13&gt;=75%),"SI","NO"))))</f>
        <v/>
      </c>
      <c r="T13" s="303" t="str">
        <f>IF(N13="","",IF(Q13&gt;=P13,"",(IF(AND(L13="NO",'ÁREA COMPLEMENTARIA'!CQ13&gt;=75%,'ÁREA MEJORA COMPETENCIAL'!CY13&gt;=75%,'ÁREA ACOMPAÑAMIENTO INT TÉC'!Z13&gt;=75%),"SI","NO"))))</f>
        <v/>
      </c>
      <c r="U13" s="300" t="str">
        <f t="shared" si="0"/>
        <v/>
      </c>
      <c r="V13" s="300" t="str">
        <f t="shared" si="1"/>
        <v/>
      </c>
      <c r="W13" s="300" t="str">
        <f>IF(
 Q13=0,
 "NO",
 IF(
  OR('ÁREA MEJORA COMPETENCIAL'!Y13=0, ISBLANK('ÁREA MEJORA COMPETENCIAL'!S13)),
  "",
  IF(
   AND(U13&lt;&gt;"NO PARTICIPANTE", V13&lt;&gt;"NO PARTICIPANTE"),
   "SI",
   "NO"
  )
 )
)</f>
        <v/>
      </c>
      <c r="X13" s="300" t="str">
        <f t="shared" si="2"/>
        <v/>
      </c>
      <c r="Y13" s="300" t="str">
        <f t="shared" si="3"/>
        <v/>
      </c>
      <c r="Z13" s="304" t="str">
        <f>IF(AND('ÁREA MEJORA COMPETENCIAL'!Y13&gt;6,'ÁREA MEJORA COMPETENCIAL'!CW13&gt;=32,'ÁREA ACOMPAÑAMIENTO INT TÉC'!X13&gt;=27,'ÁREA COMPLEMENTARIA'!CO13&gt;=20,Q13&gt;=P13),"SI","")</f>
        <v/>
      </c>
      <c r="AA13" s="305" t="str">
        <f>IF(ISBLANK('ÁREA MEJORA COMPETENCIAL'!S13),"",IF(Q13&gt;=P13,"",IF('ÁREA COMPLEMENTARIA'!CN13="","NO PROCEDE",IF(N13=3,"",IF(OR(R13="SI",S13="SI",T13="SI"),"SI","NO")))))</f>
        <v/>
      </c>
      <c r="AB13" s="300" t="str">
        <f>IF(ISBLANK('ÁREA MEJORA COMPETENCIAL'!S13),"",IF(AA13="SI", "SI(*)",IF(OR(N13=3,X13="SI",Y13="SI",Z13="SI"),"SI","NO")))</f>
        <v/>
      </c>
      <c r="AC13" s="331" t="str">
        <f>IF(
   ISBLANK('ÁREA MEJORA COMPETENCIAL'!S13),
   "",
   IF(
      AND(
        'ÁREA MEJORA COMPETENCIAL'!Y13&gt;6,
        'ÁREA MEJORA COMPETENCIAL'!CW13&lt;=32,
        'ÁREA ACOMPAÑAMIENTO INT TÉC'!X13&lt;=27,
        'ÁREA COMPLEMENTARIA'!CO13&lt;=20,
        Q13&lt;=P13
      ),
      0,
         IF(
               Q13=0,
               0,
               IF(
                  Z13="SI",
                  Q13/P13,
                  IF(
                     AA13="SI",
                     75/100,IF(P13=12,Q13/P13, IF(P13=24,Q13/P13, IF(
         AND('ÁREA MEJORA COMPETENCIAL'!Y13&gt;6, N13&lt;3),
         N13/3,      IF(
            OR(P13="", P13=0),
            N13/3,
                     ""
                  )
               )
            )
         )
      )
   )
)))</f>
        <v/>
      </c>
      <c r="AD13" s="7"/>
      <c r="AE13" s="5"/>
      <c r="AF13" s="5"/>
      <c r="AG13" s="5"/>
      <c r="AH13" s="5"/>
      <c r="AI13" s="5"/>
      <c r="AJ13" s="5"/>
      <c r="AK13" s="5"/>
      <c r="AL13" s="5"/>
      <c r="AM13" s="5"/>
      <c r="AN13" s="5"/>
      <c r="AO13" s="138"/>
      <c r="AP13" s="59"/>
    </row>
    <row r="14" spans="1:42" ht="18" customHeight="1" x14ac:dyDescent="0.3">
      <c r="A14" s="290" t="str">
        <f>IF(ISBLANK('ÁREA MEJORA COMPETENCIAL'!A14),"",'ÁREA MEJORA COMPETENCIAL'!A14)</f>
        <v/>
      </c>
      <c r="B14" s="291" t="str">
        <f>IF(ISBLANK('ÁREA MEJORA COMPETENCIAL'!B14),"",'ÁREA MEJORA COMPETENCIAL'!B14)</f>
        <v/>
      </c>
      <c r="C14" s="291" t="str">
        <f>IF(ISBLANK('ÁREA MEJORA COMPETENCIAL'!C14),"",'ÁREA MEJORA COMPETENCIAL'!C14)</f>
        <v/>
      </c>
      <c r="D14" s="292" t="str">
        <f>IF(ISBLANK('ÁREA MEJORA COMPETENCIAL'!D14),"",'ÁREA MEJORA COMPETENCIAL'!D14)</f>
        <v/>
      </c>
      <c r="E14" s="292" t="str">
        <f>IF(ISBLANK('ÁREA MEJORA COMPETENCIAL'!E14),"",'ÁREA MEJORA COMPETENCIAL'!E14)</f>
        <v/>
      </c>
      <c r="F14" s="292" t="str">
        <f>IF(ISBLANK('ÁREA MEJORA COMPETENCIAL'!F14),"",'ÁREA MEJORA COMPETENCIAL'!F14)</f>
        <v/>
      </c>
      <c r="G14" s="293"/>
      <c r="H14" s="294" t="str">
        <f>IF(ISBLANK('ÁREA MEJORA COMPETENCIAL'!S14),"",IF('ÁREA MEJORA COMPETENCIAL'!CX14="","",IF('ÁREA MEJORA COMPETENCIAL'!CX14&gt;=0,"SI","NO")))</f>
        <v/>
      </c>
      <c r="I14" s="295" t="str">
        <f>IF('ÁREA MEJORA COMPETENCIAL'!CY14="VER RESULTADOS","",'ÁREA MEJORA COMPETENCIAL'!CY14)</f>
        <v/>
      </c>
      <c r="J14" s="296" t="str">
        <f>IF(ISBLANK('ÁREA MEJORA COMPETENCIAL'!S14),"",IF('ÁREA MEJORA COMPETENCIAL'!CX14="","",IF('ÁREA ACOMPAÑAMIENTO INT TÉC'!Y14&gt;=0,"SI","NO")))</f>
        <v/>
      </c>
      <c r="K14" s="297" t="str">
        <f>IF('ÁREA ACOMPAÑAMIENTO INT TÉC'!Z14="VER RESULTADOS","",'ÁREA ACOMPAÑAMIENTO INT TÉC'!Z14)</f>
        <v/>
      </c>
      <c r="L14" s="298" t="str">
        <f>IF(ISBLANK('ÁREA MEJORA COMPETENCIAL'!S14),"",IF('ÁREA MEJORA COMPETENCIAL'!CX14="","",IF('ÁREA COMPLEMENTARIA'!CP14&gt;=0,"SI","NO")))</f>
        <v/>
      </c>
      <c r="M14" s="299" t="str">
        <f>IF('ÁREA COMPLEMENTARIA'!CQ14="VER RESULTADOS","",'ÁREA COMPLEMENTARIA'!CQ14)</f>
        <v/>
      </c>
      <c r="N14" s="300" t="str">
        <f>IF('ÁREA MEJORA COMPETENCIAL'!CX14="","",IF(ISBLANK('ÁREA MEJORA COMPETENCIAL'!S14),"",COUNTIF(H14:L14,"SI")))</f>
        <v/>
      </c>
      <c r="O14" s="300" t="str">
        <f>IF(ISBLANK('ÁREA MEJORA COMPETENCIAL'!S14),"",
IF('ÁREA MEJORA COMPETENCIAL'!Y14=1,12,
IF('ÁREA MEJORA COMPETENCIAL'!Y14=2,24,
IF('ÁREA MEJORA COMPETENCIAL'!Y14=3,37,IF('ÁREA MEJORA COMPETENCIAL'!T14=4,54,
IF('ÁREA MEJORA COMPETENCIAL'!Y14=5,66,
IF('ÁREA MEJORA COMPETENCIAL'!Y14=6,79,
IF('ÁREA MEJORA COMPETENCIAL'!Y14=7,95,
IF('ÁREA MEJORA COMPETENCIAL'!Y14=8,108,
IF('ÁREA MEJORA COMPETENCIAL'!Y14=9,120,
IF('ÁREA MEJORA COMPETENCIAL'!Y14=10,132,
IF('ÁREA MEJORA COMPETENCIAL'!Y14=11,145,
IF('ÁREA MEJORA COMPETENCIAL'!Y14=12,161,
IF('ÁREA MEJORA COMPETENCIAL'!Y14=13,174,
IF('ÁREA MEJORA COMPETENCIAL'!Y14=14,186,
IF('ÁREA MEJORA COMPETENCIAL'!Y14=15,199,
IF('ÁREA MEJORA COMPETENCIAL'!Y14=16,211,
IF('ÁREA MEJORA COMPETENCIAL'!Y14=17,228,
IF('ÁREA MEJORA COMPETENCIAL'!Y14=18,240,
"")))))))))))))))))))</f>
        <v/>
      </c>
      <c r="P14" s="301" t="str">
        <f>IF(ISBLANK('ÁREA MEJORA COMPETENCIAL'!S14),"",
IF('ÁREA MEJORA COMPETENCIAL'!Y14=1,12,
IF('ÁREA MEJORA COMPETENCIAL'!Y14=2,24,
IF('ÁREA MEJORA COMPETENCIAL'!Y14=7,95,
IF('ÁREA MEJORA COMPETENCIAL'!Y14=8,108,
IF('ÁREA MEJORA COMPETENCIAL'!Y14=9,120,
IF('ÁREA MEJORA COMPETENCIAL'!Y14=10,132,
IF('ÁREA MEJORA COMPETENCIAL'!Y14=11,145,
IF('ÁREA MEJORA COMPETENCIAL'!Y14=12,161,
IF('ÁREA MEJORA COMPETENCIAL'!Y14=13,174,
IF('ÁREA MEJORA COMPETENCIAL'!Y14=14,186,
IF('ÁREA MEJORA COMPETENCIAL'!Y14=15,199,
IF('ÁREA MEJORA COMPETENCIAL'!Y14=16,211,
IF('ÁREA MEJORA COMPETENCIAL'!Y14=17,228,
IF('ÁREA MEJORA COMPETENCIAL'!Y14=18,240,
"")))))))))))))))</f>
        <v/>
      </c>
      <c r="Q14" s="302" t="str">
        <f>IF(ISBLANK('ÁREA MEJORA COMPETENCIAL'!S14),"",SUM('ÁREA MEJORA COMPETENCIAL'!CW14,'ÁREA ACOMPAÑAMIENTO INT TÉC'!X14,'ÁREA COMPLEMENTARIA'!CO14))</f>
        <v/>
      </c>
      <c r="R14" s="303" t="str">
        <f>IF(N14="","",IF(Q14&gt;=P14,"",IF(AND(H14="NO",'ÁREA MEJORA COMPETENCIAL'!CY14&gt;=75%,'ÁREA ACOMPAÑAMIENTO INT TÉC'!Z14&gt;=75%,'ÁREA COMPLEMENTARIA'!CQ14&gt;=75%),"SI","NO")))</f>
        <v/>
      </c>
      <c r="S14" s="303" t="str">
        <f>IF(N14="","",IF(Q14&gt;=P14,"",(IF(AND(J14="NO",'ÁREA ACOMPAÑAMIENTO INT TÉC'!Z14&gt;=75%,'ÁREA MEJORA COMPETENCIAL'!CY14&gt;=75%,'ÁREA COMPLEMENTARIA'!CQ14&gt;=75%),"SI","NO"))))</f>
        <v/>
      </c>
      <c r="T14" s="303" t="str">
        <f>IF(N14="","",IF(Q14&gt;=P14,"",(IF(AND(L14="NO",'ÁREA COMPLEMENTARIA'!CQ14&gt;=75%,'ÁREA MEJORA COMPETENCIAL'!CY14&gt;=75%,'ÁREA ACOMPAÑAMIENTO INT TÉC'!Z14&gt;=75%),"SI","NO"))))</f>
        <v/>
      </c>
      <c r="U14" s="300" t="str">
        <f t="shared" si="0"/>
        <v/>
      </c>
      <c r="V14" s="300" t="str">
        <f t="shared" si="1"/>
        <v/>
      </c>
      <c r="W14" s="300" t="str">
        <f>IF(
 Q14=0,
 "NO",
 IF(
  OR('ÁREA MEJORA COMPETENCIAL'!Y14=0, ISBLANK('ÁREA MEJORA COMPETENCIAL'!S14)),
  "",
  IF(
   AND(U14&lt;&gt;"NO PARTICIPANTE", V14&lt;&gt;"NO PARTICIPANTE"),
   "SI",
   "NO"
  )
 )
)</f>
        <v/>
      </c>
      <c r="X14" s="300" t="str">
        <f t="shared" si="2"/>
        <v/>
      </c>
      <c r="Y14" s="300" t="str">
        <f t="shared" si="3"/>
        <v/>
      </c>
      <c r="Z14" s="304" t="str">
        <f>IF(AND('ÁREA MEJORA COMPETENCIAL'!Y14&gt;6,'ÁREA MEJORA COMPETENCIAL'!CW14&gt;=32,'ÁREA ACOMPAÑAMIENTO INT TÉC'!X14&gt;=27,'ÁREA COMPLEMENTARIA'!CO14&gt;=20,Q14&gt;=P14),"SI","")</f>
        <v/>
      </c>
      <c r="AA14" s="305" t="str">
        <f>IF(ISBLANK('ÁREA MEJORA COMPETENCIAL'!S14),"",IF(Q14&gt;=P14,"",IF('ÁREA COMPLEMENTARIA'!CN14="","NO PROCEDE",IF(N14=3,"",IF(OR(R14="SI",S14="SI",T14="SI"),"SI","NO")))))</f>
        <v/>
      </c>
      <c r="AB14" s="300" t="str">
        <f>IF(ISBLANK('ÁREA MEJORA COMPETENCIAL'!S14),"",IF(AA14="SI", "SI(*)",IF(OR(N14=3,X14="SI",Y14="SI",Z14="SI"),"SI","NO")))</f>
        <v/>
      </c>
      <c r="AC14" s="331" t="str">
        <f>IF(
   ISBLANK('ÁREA MEJORA COMPETENCIAL'!S14),
   "",
   IF(
      AND(
        'ÁREA MEJORA COMPETENCIAL'!Y14&gt;6,
        'ÁREA MEJORA COMPETENCIAL'!CW14&lt;=32,
        'ÁREA ACOMPAÑAMIENTO INT TÉC'!X14&lt;=27,
        'ÁREA COMPLEMENTARIA'!CO14&lt;=20,
        Q14&lt;=P14
      ),
      0,
         IF(
               Q14=0,
               0,
               IF(
                  Z14="SI",
                  Q14/P14,
                  IF(
                     AA14="SI",
                     75/100,IF(P14=12,Q14/P14, IF(P14=24,Q14/P14, IF(
         AND('ÁREA MEJORA COMPETENCIAL'!Y14&gt;6, N14&lt;3),
         N14/3,      IF(
            OR(P14="", P14=0),
            N14/3,
                     ""
                  )
               )
            )
         )
      )
   )
)))</f>
        <v/>
      </c>
      <c r="AD14" s="7"/>
      <c r="AE14" s="5"/>
      <c r="AF14" s="5"/>
      <c r="AG14" s="5"/>
      <c r="AH14" s="5"/>
      <c r="AI14" s="5"/>
      <c r="AJ14" s="5"/>
      <c r="AK14" s="5"/>
      <c r="AL14" s="5"/>
      <c r="AM14" s="5"/>
      <c r="AN14" s="5"/>
      <c r="AO14" s="138"/>
      <c r="AP14" s="59"/>
    </row>
    <row r="15" spans="1:42" ht="18" customHeight="1" x14ac:dyDescent="0.3">
      <c r="A15" s="290" t="str">
        <f>IF(ISBLANK('ÁREA MEJORA COMPETENCIAL'!A15),"",'ÁREA MEJORA COMPETENCIAL'!A15)</f>
        <v/>
      </c>
      <c r="B15" s="291" t="str">
        <f>IF(ISBLANK('ÁREA MEJORA COMPETENCIAL'!B15),"",'ÁREA MEJORA COMPETENCIAL'!B15)</f>
        <v/>
      </c>
      <c r="C15" s="291" t="str">
        <f>IF(ISBLANK('ÁREA MEJORA COMPETENCIAL'!C15),"",'ÁREA MEJORA COMPETENCIAL'!C15)</f>
        <v/>
      </c>
      <c r="D15" s="292" t="str">
        <f>IF(ISBLANK('ÁREA MEJORA COMPETENCIAL'!D15),"",'ÁREA MEJORA COMPETENCIAL'!D15)</f>
        <v/>
      </c>
      <c r="E15" s="292" t="str">
        <f>IF(ISBLANK('ÁREA MEJORA COMPETENCIAL'!E15),"",'ÁREA MEJORA COMPETENCIAL'!E15)</f>
        <v/>
      </c>
      <c r="F15" s="292" t="str">
        <f>IF(ISBLANK('ÁREA MEJORA COMPETENCIAL'!F15),"",'ÁREA MEJORA COMPETENCIAL'!F15)</f>
        <v/>
      </c>
      <c r="G15" s="293"/>
      <c r="H15" s="294" t="str">
        <f>IF(ISBLANK('ÁREA MEJORA COMPETENCIAL'!S15),"",IF('ÁREA MEJORA COMPETENCIAL'!CX15="","",IF('ÁREA MEJORA COMPETENCIAL'!CX15&gt;=0,"SI","NO")))</f>
        <v/>
      </c>
      <c r="I15" s="295" t="str">
        <f>IF('ÁREA MEJORA COMPETENCIAL'!CY15="VER RESULTADOS","",'ÁREA MEJORA COMPETENCIAL'!CY15)</f>
        <v/>
      </c>
      <c r="J15" s="296" t="str">
        <f>IF(ISBLANK('ÁREA MEJORA COMPETENCIAL'!S15),"",IF('ÁREA MEJORA COMPETENCIAL'!CX15="","",IF('ÁREA ACOMPAÑAMIENTO INT TÉC'!Y15&gt;=0,"SI","NO")))</f>
        <v/>
      </c>
      <c r="K15" s="297" t="str">
        <f>IF('ÁREA ACOMPAÑAMIENTO INT TÉC'!Z15="VER RESULTADOS","",'ÁREA ACOMPAÑAMIENTO INT TÉC'!Z15)</f>
        <v/>
      </c>
      <c r="L15" s="298" t="str">
        <f>IF(ISBLANK('ÁREA MEJORA COMPETENCIAL'!S15),"",IF('ÁREA MEJORA COMPETENCIAL'!CX15="","",IF('ÁREA COMPLEMENTARIA'!CP15&gt;=0,"SI","NO")))</f>
        <v/>
      </c>
      <c r="M15" s="299" t="str">
        <f>IF('ÁREA COMPLEMENTARIA'!CQ15="VER RESULTADOS","",'ÁREA COMPLEMENTARIA'!CQ15)</f>
        <v/>
      </c>
      <c r="N15" s="300" t="str">
        <f>IF('ÁREA MEJORA COMPETENCIAL'!CX15="","",IF(ISBLANK('ÁREA MEJORA COMPETENCIAL'!S15),"",COUNTIF(H15:L15,"SI")))</f>
        <v/>
      </c>
      <c r="O15" s="300" t="str">
        <f>IF(ISBLANK('ÁREA MEJORA COMPETENCIAL'!S15),"",
IF('ÁREA MEJORA COMPETENCIAL'!Y15=1,12,
IF('ÁREA MEJORA COMPETENCIAL'!Y15=2,24,
IF('ÁREA MEJORA COMPETENCIAL'!Y15=3,37,IF('ÁREA MEJORA COMPETENCIAL'!T15=4,54,
IF('ÁREA MEJORA COMPETENCIAL'!Y15=5,66,
IF('ÁREA MEJORA COMPETENCIAL'!Y15=6,79,
IF('ÁREA MEJORA COMPETENCIAL'!Y15=7,95,
IF('ÁREA MEJORA COMPETENCIAL'!Y15=8,108,
IF('ÁREA MEJORA COMPETENCIAL'!Y15=9,120,
IF('ÁREA MEJORA COMPETENCIAL'!Y15=10,132,
IF('ÁREA MEJORA COMPETENCIAL'!Y15=11,145,
IF('ÁREA MEJORA COMPETENCIAL'!Y15=12,161,
IF('ÁREA MEJORA COMPETENCIAL'!Y15=13,174,
IF('ÁREA MEJORA COMPETENCIAL'!Y15=14,186,
IF('ÁREA MEJORA COMPETENCIAL'!Y15=15,199,
IF('ÁREA MEJORA COMPETENCIAL'!Y15=16,211,
IF('ÁREA MEJORA COMPETENCIAL'!Y15=17,228,
IF('ÁREA MEJORA COMPETENCIAL'!Y15=18,240,
"")))))))))))))))))))</f>
        <v/>
      </c>
      <c r="P15" s="301" t="str">
        <f>IF(ISBLANK('ÁREA MEJORA COMPETENCIAL'!S15),"",
IF('ÁREA MEJORA COMPETENCIAL'!Y15=1,12,
IF('ÁREA MEJORA COMPETENCIAL'!Y15=2,24,
IF('ÁREA MEJORA COMPETENCIAL'!Y15=7,95,
IF('ÁREA MEJORA COMPETENCIAL'!Y15=8,108,
IF('ÁREA MEJORA COMPETENCIAL'!Y15=9,120,
IF('ÁREA MEJORA COMPETENCIAL'!Y15=10,132,
IF('ÁREA MEJORA COMPETENCIAL'!Y15=11,145,
IF('ÁREA MEJORA COMPETENCIAL'!Y15=12,161,
IF('ÁREA MEJORA COMPETENCIAL'!Y15=13,174,
IF('ÁREA MEJORA COMPETENCIAL'!Y15=14,186,
IF('ÁREA MEJORA COMPETENCIAL'!Y15=15,199,
IF('ÁREA MEJORA COMPETENCIAL'!Y15=16,211,
IF('ÁREA MEJORA COMPETENCIAL'!Y15=17,228,
IF('ÁREA MEJORA COMPETENCIAL'!Y15=18,240,
"")))))))))))))))</f>
        <v/>
      </c>
      <c r="Q15" s="302" t="str">
        <f>IF(ISBLANK('ÁREA MEJORA COMPETENCIAL'!S15),"",SUM('ÁREA MEJORA COMPETENCIAL'!CW15,'ÁREA ACOMPAÑAMIENTO INT TÉC'!X15,'ÁREA COMPLEMENTARIA'!CO15))</f>
        <v/>
      </c>
      <c r="R15" s="303" t="str">
        <f>IF(N15="","",IF(Q15&gt;=P15,"",IF(AND(H15="NO",'ÁREA MEJORA COMPETENCIAL'!CY15&gt;=75%,'ÁREA ACOMPAÑAMIENTO INT TÉC'!Z15&gt;=75%,'ÁREA COMPLEMENTARIA'!CQ15&gt;=75%),"SI","NO")))</f>
        <v/>
      </c>
      <c r="S15" s="303" t="str">
        <f>IF(N15="","",IF(Q15&gt;=P15,"",(IF(AND(J15="NO",'ÁREA ACOMPAÑAMIENTO INT TÉC'!Z15&gt;=75%,'ÁREA MEJORA COMPETENCIAL'!CY15&gt;=75%,'ÁREA COMPLEMENTARIA'!CQ15&gt;=75%),"SI","NO"))))</f>
        <v/>
      </c>
      <c r="T15" s="303" t="str">
        <f>IF(N15="","",IF(Q15&gt;=P15,"",(IF(AND(L15="NO",'ÁREA COMPLEMENTARIA'!CQ15&gt;=75%,'ÁREA MEJORA COMPETENCIAL'!CY15&gt;=75%,'ÁREA ACOMPAÑAMIENTO INT TÉC'!Z15&gt;=75%),"SI","NO"))))</f>
        <v/>
      </c>
      <c r="U15" s="300" t="str">
        <f t="shared" si="0"/>
        <v/>
      </c>
      <c r="V15" s="300" t="str">
        <f t="shared" si="1"/>
        <v/>
      </c>
      <c r="W15" s="300" t="str">
        <f>IF(
 Q15=0,
 "NO",
 IF(
  OR('ÁREA MEJORA COMPETENCIAL'!Y15=0, ISBLANK('ÁREA MEJORA COMPETENCIAL'!S15)),
  "",
  IF(
   AND(U15&lt;&gt;"NO PARTICIPANTE", V15&lt;&gt;"NO PARTICIPANTE"),
   "SI",
   "NO"
  )
 )
)</f>
        <v/>
      </c>
      <c r="X15" s="300" t="str">
        <f t="shared" si="2"/>
        <v/>
      </c>
      <c r="Y15" s="300" t="str">
        <f t="shared" si="3"/>
        <v/>
      </c>
      <c r="Z15" s="304" t="str">
        <f>IF(AND('ÁREA MEJORA COMPETENCIAL'!Y15&gt;6,'ÁREA MEJORA COMPETENCIAL'!CW15&gt;=32,'ÁREA ACOMPAÑAMIENTO INT TÉC'!X15&gt;=27,'ÁREA COMPLEMENTARIA'!CO15&gt;=20,Q15&gt;=P15),"SI","")</f>
        <v/>
      </c>
      <c r="AA15" s="305" t="str">
        <f>IF(ISBLANK('ÁREA MEJORA COMPETENCIAL'!S15),"",IF(Q15&gt;=P15,"",IF('ÁREA COMPLEMENTARIA'!CN15="","NO PROCEDE",IF(N15=3,"",IF(OR(R15="SI",S15="SI",T15="SI"),"SI","NO")))))</f>
        <v/>
      </c>
      <c r="AB15" s="300" t="str">
        <f>IF(ISBLANK('ÁREA MEJORA COMPETENCIAL'!S15),"",IF(AA15="SI", "SI(*)",IF(OR(N15=3,X15="SI",Y15="SI",Z15="SI"),"SI","NO")))</f>
        <v/>
      </c>
      <c r="AC15" s="331" t="str">
        <f>IF(
   ISBLANK('ÁREA MEJORA COMPETENCIAL'!S15),
   "",
   IF(
      AND(
        'ÁREA MEJORA COMPETENCIAL'!Y15&gt;6,
        'ÁREA MEJORA COMPETENCIAL'!CW15&lt;=32,
        'ÁREA ACOMPAÑAMIENTO INT TÉC'!X15&lt;=27,
        'ÁREA COMPLEMENTARIA'!CO15&lt;=20,
        Q15&lt;=P15
      ),
      0,
         IF(
               Q15=0,
               0,
               IF(
                  Z15="SI",
                  Q15/P15,
                  IF(
                     AA15="SI",
                     75/100,IF(P15=12,Q15/P15, IF(P15=24,Q15/P15, IF(
         AND('ÁREA MEJORA COMPETENCIAL'!Y15&gt;6, N15&lt;3),
         N15/3,      IF(
            OR(P15="", P15=0),
            N15/3,
                     ""
                  )
               )
            )
         )
      )
   )
)))</f>
        <v/>
      </c>
      <c r="AD15" s="7"/>
      <c r="AE15" s="5"/>
      <c r="AF15" s="5"/>
      <c r="AG15" s="5"/>
      <c r="AH15" s="5"/>
      <c r="AI15" s="5"/>
      <c r="AJ15" s="5"/>
      <c r="AK15" s="5"/>
      <c r="AL15" s="5"/>
      <c r="AM15" s="5"/>
      <c r="AN15" s="5"/>
      <c r="AO15" s="138"/>
      <c r="AP15" s="59"/>
    </row>
    <row r="16" spans="1:42" ht="18" customHeight="1" x14ac:dyDescent="0.3">
      <c r="A16" s="290" t="str">
        <f>IF(ISBLANK('ÁREA MEJORA COMPETENCIAL'!A16),"",'ÁREA MEJORA COMPETENCIAL'!A16)</f>
        <v/>
      </c>
      <c r="B16" s="291" t="str">
        <f>IF(ISBLANK('ÁREA MEJORA COMPETENCIAL'!B16),"",'ÁREA MEJORA COMPETENCIAL'!B16)</f>
        <v/>
      </c>
      <c r="C16" s="291" t="str">
        <f>IF(ISBLANK('ÁREA MEJORA COMPETENCIAL'!C16),"",'ÁREA MEJORA COMPETENCIAL'!C16)</f>
        <v/>
      </c>
      <c r="D16" s="292" t="str">
        <f>IF(ISBLANK('ÁREA MEJORA COMPETENCIAL'!D16),"",'ÁREA MEJORA COMPETENCIAL'!D16)</f>
        <v/>
      </c>
      <c r="E16" s="292" t="str">
        <f>IF(ISBLANK('ÁREA MEJORA COMPETENCIAL'!E16),"",'ÁREA MEJORA COMPETENCIAL'!E16)</f>
        <v/>
      </c>
      <c r="F16" s="292" t="str">
        <f>IF(ISBLANK('ÁREA MEJORA COMPETENCIAL'!F16),"",'ÁREA MEJORA COMPETENCIAL'!F16)</f>
        <v/>
      </c>
      <c r="G16" s="293"/>
      <c r="H16" s="294" t="str">
        <f>IF(ISBLANK('ÁREA MEJORA COMPETENCIAL'!S16),"",IF('ÁREA MEJORA COMPETENCIAL'!CX16="","",IF('ÁREA MEJORA COMPETENCIAL'!CX16&gt;=0,"SI","NO")))</f>
        <v/>
      </c>
      <c r="I16" s="295" t="str">
        <f>IF('ÁREA MEJORA COMPETENCIAL'!CY16="VER RESULTADOS","",'ÁREA MEJORA COMPETENCIAL'!CY16)</f>
        <v/>
      </c>
      <c r="J16" s="296" t="str">
        <f>IF(ISBLANK('ÁREA MEJORA COMPETENCIAL'!S16),"",IF('ÁREA MEJORA COMPETENCIAL'!CX16="","",IF('ÁREA ACOMPAÑAMIENTO INT TÉC'!Y16&gt;=0,"SI","NO")))</f>
        <v/>
      </c>
      <c r="K16" s="297" t="str">
        <f>IF('ÁREA ACOMPAÑAMIENTO INT TÉC'!Z16="VER RESULTADOS","",'ÁREA ACOMPAÑAMIENTO INT TÉC'!Z16)</f>
        <v/>
      </c>
      <c r="L16" s="298" t="str">
        <f>IF(ISBLANK('ÁREA MEJORA COMPETENCIAL'!S16),"",IF('ÁREA MEJORA COMPETENCIAL'!CX16="","",IF('ÁREA COMPLEMENTARIA'!CP16&gt;=0,"SI","NO")))</f>
        <v/>
      </c>
      <c r="M16" s="299" t="str">
        <f>IF('ÁREA COMPLEMENTARIA'!CQ16="VER RESULTADOS","",'ÁREA COMPLEMENTARIA'!CQ16)</f>
        <v/>
      </c>
      <c r="N16" s="300" t="str">
        <f>IF('ÁREA MEJORA COMPETENCIAL'!CX16="","",IF(ISBLANK('ÁREA MEJORA COMPETENCIAL'!S16),"",COUNTIF(H16:L16,"SI")))</f>
        <v/>
      </c>
      <c r="O16" s="300" t="str">
        <f>IF(ISBLANK('ÁREA MEJORA COMPETENCIAL'!S16),"",
IF('ÁREA MEJORA COMPETENCIAL'!Y16=1,12,
IF('ÁREA MEJORA COMPETENCIAL'!Y16=2,24,
IF('ÁREA MEJORA COMPETENCIAL'!Y16=3,37,IF('ÁREA MEJORA COMPETENCIAL'!T16=4,54,
IF('ÁREA MEJORA COMPETENCIAL'!Y16=5,66,
IF('ÁREA MEJORA COMPETENCIAL'!Y16=6,79,
IF('ÁREA MEJORA COMPETENCIAL'!Y16=7,95,
IF('ÁREA MEJORA COMPETENCIAL'!Y16=8,108,
IF('ÁREA MEJORA COMPETENCIAL'!Y16=9,120,
IF('ÁREA MEJORA COMPETENCIAL'!Y16=10,132,
IF('ÁREA MEJORA COMPETENCIAL'!Y16=11,145,
IF('ÁREA MEJORA COMPETENCIAL'!Y16=12,161,
IF('ÁREA MEJORA COMPETENCIAL'!Y16=13,174,
IF('ÁREA MEJORA COMPETENCIAL'!Y16=14,186,
IF('ÁREA MEJORA COMPETENCIAL'!Y16=15,199,
IF('ÁREA MEJORA COMPETENCIAL'!Y16=16,211,
IF('ÁREA MEJORA COMPETENCIAL'!Y16=17,228,
IF('ÁREA MEJORA COMPETENCIAL'!Y16=18,240,
"")))))))))))))))))))</f>
        <v/>
      </c>
      <c r="P16" s="301" t="str">
        <f>IF(ISBLANK('ÁREA MEJORA COMPETENCIAL'!S16),"",
IF('ÁREA MEJORA COMPETENCIAL'!Y16=1,12,
IF('ÁREA MEJORA COMPETENCIAL'!Y16=2,24,
IF('ÁREA MEJORA COMPETENCIAL'!Y16=7,95,
IF('ÁREA MEJORA COMPETENCIAL'!Y16=8,108,
IF('ÁREA MEJORA COMPETENCIAL'!Y16=9,120,
IF('ÁREA MEJORA COMPETENCIAL'!Y16=10,132,
IF('ÁREA MEJORA COMPETENCIAL'!Y16=11,145,
IF('ÁREA MEJORA COMPETENCIAL'!Y16=12,161,
IF('ÁREA MEJORA COMPETENCIAL'!Y16=13,174,
IF('ÁREA MEJORA COMPETENCIAL'!Y16=14,186,
IF('ÁREA MEJORA COMPETENCIAL'!Y16=15,199,
IF('ÁREA MEJORA COMPETENCIAL'!Y16=16,211,
IF('ÁREA MEJORA COMPETENCIAL'!Y16=17,228,
IF('ÁREA MEJORA COMPETENCIAL'!Y16=18,240,
"")))))))))))))))</f>
        <v/>
      </c>
      <c r="Q16" s="302" t="str">
        <f>IF(ISBLANK('ÁREA MEJORA COMPETENCIAL'!S16),"",SUM('ÁREA MEJORA COMPETENCIAL'!CW16,'ÁREA ACOMPAÑAMIENTO INT TÉC'!X16,'ÁREA COMPLEMENTARIA'!CO16))</f>
        <v/>
      </c>
      <c r="R16" s="303" t="str">
        <f>IF(N16="","",IF(Q16&gt;=P16,"",IF(AND(H16="NO",'ÁREA MEJORA COMPETENCIAL'!CY16&gt;=75%,'ÁREA ACOMPAÑAMIENTO INT TÉC'!Z16&gt;=75%,'ÁREA COMPLEMENTARIA'!CQ16&gt;=75%),"SI","NO")))</f>
        <v/>
      </c>
      <c r="S16" s="303" t="str">
        <f>IF(N16="","",IF(Q16&gt;=P16,"",(IF(AND(J16="NO",'ÁREA ACOMPAÑAMIENTO INT TÉC'!Z16&gt;=75%,'ÁREA MEJORA COMPETENCIAL'!CY16&gt;=75%,'ÁREA COMPLEMENTARIA'!CQ16&gt;=75%),"SI","NO"))))</f>
        <v/>
      </c>
      <c r="T16" s="303" t="str">
        <f>IF(N16="","",IF(Q16&gt;=P16,"",(IF(AND(L16="NO",'ÁREA COMPLEMENTARIA'!CQ16&gt;=75%,'ÁREA MEJORA COMPETENCIAL'!CY16&gt;=75%,'ÁREA ACOMPAÑAMIENTO INT TÉC'!Z16&gt;=75%),"SI","NO"))))</f>
        <v/>
      </c>
      <c r="U16" s="300" t="str">
        <f t="shared" si="0"/>
        <v/>
      </c>
      <c r="V16" s="300" t="str">
        <f t="shared" si="1"/>
        <v/>
      </c>
      <c r="W16" s="300" t="str">
        <f>IF(
 Q16=0,
 "NO",
 IF(
  OR('ÁREA MEJORA COMPETENCIAL'!Y16=0, ISBLANK('ÁREA MEJORA COMPETENCIAL'!S16)),
  "",
  IF(
   AND(U16&lt;&gt;"NO PARTICIPANTE", V16&lt;&gt;"NO PARTICIPANTE"),
   "SI",
   "NO"
  )
 )
)</f>
        <v/>
      </c>
      <c r="X16" s="300" t="str">
        <f t="shared" si="2"/>
        <v/>
      </c>
      <c r="Y16" s="300" t="str">
        <f t="shared" si="3"/>
        <v/>
      </c>
      <c r="Z16" s="304" t="str">
        <f>IF(AND('ÁREA MEJORA COMPETENCIAL'!Y16&gt;6,'ÁREA MEJORA COMPETENCIAL'!CW16&gt;=32,'ÁREA ACOMPAÑAMIENTO INT TÉC'!X16&gt;=27,'ÁREA COMPLEMENTARIA'!CO16&gt;=20,Q16&gt;=P16),"SI","")</f>
        <v/>
      </c>
      <c r="AA16" s="305" t="str">
        <f>IF(ISBLANK('ÁREA MEJORA COMPETENCIAL'!S16),"",IF(Q16&gt;=P16,"",IF('ÁREA COMPLEMENTARIA'!CN16="","NO PROCEDE",IF(N16=3,"",IF(OR(R16="SI",S16="SI",T16="SI"),"SI","NO")))))</f>
        <v/>
      </c>
      <c r="AB16" s="300" t="str">
        <f>IF(ISBLANK('ÁREA MEJORA COMPETENCIAL'!S16),"",IF(AA16="SI", "SI(*)",IF(OR(N16=3,X16="SI",Y16="SI",Z16="SI"),"SI","NO")))</f>
        <v/>
      </c>
      <c r="AC16" s="331" t="str">
        <f>IF(
   ISBLANK('ÁREA MEJORA COMPETENCIAL'!S16),
   "",
   IF(
      AND(
        'ÁREA MEJORA COMPETENCIAL'!Y16&gt;6,
        'ÁREA MEJORA COMPETENCIAL'!CW16&lt;=32,
        'ÁREA ACOMPAÑAMIENTO INT TÉC'!X16&lt;=27,
        'ÁREA COMPLEMENTARIA'!CO16&lt;=20,
        Q16&lt;=P16
      ),
      0,
         IF(
               Q16=0,
               0,
               IF(
                  Z16="SI",
                  Q16/P16,
                  IF(
                     AA16="SI",
                     75/100,IF(P16=12,Q16/P16, IF(P16=24,Q16/P16, IF(
         AND('ÁREA MEJORA COMPETENCIAL'!Y16&gt;6, N16&lt;3),
         N16/3,      IF(
            OR(P16="", P16=0),
            N16/3,
                     ""
                  )
               )
            )
         )
      )
   )
)))</f>
        <v/>
      </c>
      <c r="AD16" s="7"/>
      <c r="AE16" s="5"/>
      <c r="AF16" s="5"/>
      <c r="AG16" s="5"/>
      <c r="AH16" s="5"/>
      <c r="AI16" s="5"/>
      <c r="AJ16" s="5"/>
      <c r="AK16" s="5"/>
      <c r="AL16" s="5"/>
      <c r="AM16" s="5"/>
      <c r="AN16" s="5"/>
      <c r="AO16" s="138"/>
      <c r="AP16" s="59"/>
    </row>
    <row r="17" spans="1:42" ht="18" customHeight="1" x14ac:dyDescent="0.3">
      <c r="A17" s="290" t="str">
        <f>IF(ISBLANK('ÁREA MEJORA COMPETENCIAL'!A17),"",'ÁREA MEJORA COMPETENCIAL'!A17)</f>
        <v/>
      </c>
      <c r="B17" s="291" t="str">
        <f>IF(ISBLANK('ÁREA MEJORA COMPETENCIAL'!B17),"",'ÁREA MEJORA COMPETENCIAL'!B17)</f>
        <v/>
      </c>
      <c r="C17" s="291" t="str">
        <f>IF(ISBLANK('ÁREA MEJORA COMPETENCIAL'!C17),"",'ÁREA MEJORA COMPETENCIAL'!C17)</f>
        <v/>
      </c>
      <c r="D17" s="292" t="str">
        <f>IF(ISBLANK('ÁREA MEJORA COMPETENCIAL'!D17),"",'ÁREA MEJORA COMPETENCIAL'!D17)</f>
        <v/>
      </c>
      <c r="E17" s="292" t="str">
        <f>IF(ISBLANK('ÁREA MEJORA COMPETENCIAL'!E17),"",'ÁREA MEJORA COMPETENCIAL'!E17)</f>
        <v/>
      </c>
      <c r="F17" s="292" t="str">
        <f>IF(ISBLANK('ÁREA MEJORA COMPETENCIAL'!F17),"",'ÁREA MEJORA COMPETENCIAL'!F17)</f>
        <v/>
      </c>
      <c r="G17" s="293"/>
      <c r="H17" s="294" t="str">
        <f>IF(ISBLANK('ÁREA MEJORA COMPETENCIAL'!S17),"",IF('ÁREA MEJORA COMPETENCIAL'!CX17="","",IF('ÁREA MEJORA COMPETENCIAL'!CX17&gt;=0,"SI","NO")))</f>
        <v/>
      </c>
      <c r="I17" s="295" t="str">
        <f>IF('ÁREA MEJORA COMPETENCIAL'!CY17="VER RESULTADOS","",'ÁREA MEJORA COMPETENCIAL'!CY17)</f>
        <v/>
      </c>
      <c r="J17" s="296" t="str">
        <f>IF(ISBLANK('ÁREA MEJORA COMPETENCIAL'!S17),"",IF('ÁREA MEJORA COMPETENCIAL'!CX17="","",IF('ÁREA ACOMPAÑAMIENTO INT TÉC'!Y17&gt;=0,"SI","NO")))</f>
        <v/>
      </c>
      <c r="K17" s="297" t="str">
        <f>IF('ÁREA ACOMPAÑAMIENTO INT TÉC'!Z17="VER RESULTADOS","",'ÁREA ACOMPAÑAMIENTO INT TÉC'!Z17)</f>
        <v/>
      </c>
      <c r="L17" s="298" t="str">
        <f>IF(ISBLANK('ÁREA MEJORA COMPETENCIAL'!S17),"",IF('ÁREA MEJORA COMPETENCIAL'!CX17="","",IF('ÁREA COMPLEMENTARIA'!CP17&gt;=0,"SI","NO")))</f>
        <v/>
      </c>
      <c r="M17" s="299" t="str">
        <f>IF('ÁREA COMPLEMENTARIA'!CQ17="VER RESULTADOS","",'ÁREA COMPLEMENTARIA'!CQ17)</f>
        <v/>
      </c>
      <c r="N17" s="300" t="str">
        <f>IF('ÁREA MEJORA COMPETENCIAL'!CX17="","",IF(ISBLANK('ÁREA MEJORA COMPETENCIAL'!S17),"",COUNTIF(H17:L17,"SI")))</f>
        <v/>
      </c>
      <c r="O17" s="300" t="str">
        <f>IF(ISBLANK('ÁREA MEJORA COMPETENCIAL'!S17),"",
IF('ÁREA MEJORA COMPETENCIAL'!Y17=1,12,
IF('ÁREA MEJORA COMPETENCIAL'!Y17=2,24,
IF('ÁREA MEJORA COMPETENCIAL'!Y17=3,37,IF('ÁREA MEJORA COMPETENCIAL'!T17=4,54,
IF('ÁREA MEJORA COMPETENCIAL'!Y17=5,66,
IF('ÁREA MEJORA COMPETENCIAL'!Y17=6,79,
IF('ÁREA MEJORA COMPETENCIAL'!Y17=7,95,
IF('ÁREA MEJORA COMPETENCIAL'!Y17=8,108,
IF('ÁREA MEJORA COMPETENCIAL'!Y17=9,120,
IF('ÁREA MEJORA COMPETENCIAL'!Y17=10,132,
IF('ÁREA MEJORA COMPETENCIAL'!Y17=11,145,
IF('ÁREA MEJORA COMPETENCIAL'!Y17=12,161,
IF('ÁREA MEJORA COMPETENCIAL'!Y17=13,174,
IF('ÁREA MEJORA COMPETENCIAL'!Y17=14,186,
IF('ÁREA MEJORA COMPETENCIAL'!Y17=15,199,
IF('ÁREA MEJORA COMPETENCIAL'!Y17=16,211,
IF('ÁREA MEJORA COMPETENCIAL'!Y17=17,228,
IF('ÁREA MEJORA COMPETENCIAL'!Y17=18,240,
"")))))))))))))))))))</f>
        <v/>
      </c>
      <c r="P17" s="301" t="str">
        <f>IF(ISBLANK('ÁREA MEJORA COMPETENCIAL'!S17),"",
IF('ÁREA MEJORA COMPETENCIAL'!Y17=1,12,
IF('ÁREA MEJORA COMPETENCIAL'!Y17=2,24,
IF('ÁREA MEJORA COMPETENCIAL'!Y17=7,95,
IF('ÁREA MEJORA COMPETENCIAL'!Y17=8,108,
IF('ÁREA MEJORA COMPETENCIAL'!Y17=9,120,
IF('ÁREA MEJORA COMPETENCIAL'!Y17=10,132,
IF('ÁREA MEJORA COMPETENCIAL'!Y17=11,145,
IF('ÁREA MEJORA COMPETENCIAL'!Y17=12,161,
IF('ÁREA MEJORA COMPETENCIAL'!Y17=13,174,
IF('ÁREA MEJORA COMPETENCIAL'!Y17=14,186,
IF('ÁREA MEJORA COMPETENCIAL'!Y17=15,199,
IF('ÁREA MEJORA COMPETENCIAL'!Y17=16,211,
IF('ÁREA MEJORA COMPETENCIAL'!Y17=17,228,
IF('ÁREA MEJORA COMPETENCIAL'!Y17=18,240,
"")))))))))))))))</f>
        <v/>
      </c>
      <c r="Q17" s="302" t="str">
        <f>IF(ISBLANK('ÁREA MEJORA COMPETENCIAL'!S17),"",SUM('ÁREA MEJORA COMPETENCIAL'!CW17,'ÁREA ACOMPAÑAMIENTO INT TÉC'!X17,'ÁREA COMPLEMENTARIA'!CO17))</f>
        <v/>
      </c>
      <c r="R17" s="303" t="str">
        <f>IF(N17="","",IF(Q17&gt;=P17,"",IF(AND(H17="NO",'ÁREA MEJORA COMPETENCIAL'!CY17&gt;=75%,'ÁREA ACOMPAÑAMIENTO INT TÉC'!Z17&gt;=75%,'ÁREA COMPLEMENTARIA'!CQ17&gt;=75%),"SI","NO")))</f>
        <v/>
      </c>
      <c r="S17" s="303" t="str">
        <f>IF(N17="","",IF(Q17&gt;=P17,"",(IF(AND(J17="NO",'ÁREA ACOMPAÑAMIENTO INT TÉC'!Z17&gt;=75%,'ÁREA MEJORA COMPETENCIAL'!CY17&gt;=75%,'ÁREA COMPLEMENTARIA'!CQ17&gt;=75%),"SI","NO"))))</f>
        <v/>
      </c>
      <c r="T17" s="303" t="str">
        <f>IF(N17="","",IF(Q17&gt;=P17,"",(IF(AND(L17="NO",'ÁREA COMPLEMENTARIA'!CQ17&gt;=75%,'ÁREA MEJORA COMPETENCIAL'!CY17&gt;=75%,'ÁREA ACOMPAÑAMIENTO INT TÉC'!Z17&gt;=75%),"SI","NO"))))</f>
        <v/>
      </c>
      <c r="U17" s="300" t="str">
        <f t="shared" si="0"/>
        <v/>
      </c>
      <c r="V17" s="300" t="str">
        <f t="shared" si="1"/>
        <v/>
      </c>
      <c r="W17" s="300" t="str">
        <f>IF(
 Q17=0,
 "NO",
 IF(
  OR('ÁREA MEJORA COMPETENCIAL'!Y17=0, ISBLANK('ÁREA MEJORA COMPETENCIAL'!S17)),
  "",
  IF(
   AND(U17&lt;&gt;"NO PARTICIPANTE", V17&lt;&gt;"NO PARTICIPANTE"),
   "SI",
   "NO"
  )
 )
)</f>
        <v/>
      </c>
      <c r="X17" s="300" t="str">
        <f t="shared" si="2"/>
        <v/>
      </c>
      <c r="Y17" s="300" t="str">
        <f t="shared" si="3"/>
        <v/>
      </c>
      <c r="Z17" s="304" t="str">
        <f>IF(AND('ÁREA MEJORA COMPETENCIAL'!Y17&gt;6,'ÁREA MEJORA COMPETENCIAL'!CW17&gt;=32,'ÁREA ACOMPAÑAMIENTO INT TÉC'!X17&gt;=27,'ÁREA COMPLEMENTARIA'!CO17&gt;=20,Q17&gt;=P17),"SI","")</f>
        <v/>
      </c>
      <c r="AA17" s="305" t="str">
        <f>IF(ISBLANK('ÁREA MEJORA COMPETENCIAL'!S17),"",IF(Q17&gt;=P17,"",IF('ÁREA COMPLEMENTARIA'!CN17="","NO PROCEDE",IF(N17=3,"",IF(OR(R17="SI",S17="SI",T17="SI"),"SI","NO")))))</f>
        <v/>
      </c>
      <c r="AB17" s="300" t="str">
        <f>IF(ISBLANK('ÁREA MEJORA COMPETENCIAL'!S17),"",IF(AA17="SI", "SI(*)",IF(OR(N17=3,X17="SI",Y17="SI",Z17="SI"),"SI","NO")))</f>
        <v/>
      </c>
      <c r="AC17" s="331" t="str">
        <f>IF(
   ISBLANK('ÁREA MEJORA COMPETENCIAL'!S17),
   "",
   IF(
      AND(
        'ÁREA MEJORA COMPETENCIAL'!Y17&gt;6,
        'ÁREA MEJORA COMPETENCIAL'!CW17&lt;=32,
        'ÁREA ACOMPAÑAMIENTO INT TÉC'!X17&lt;=27,
        'ÁREA COMPLEMENTARIA'!CO17&lt;=20,
        Q17&lt;=P17
      ),
      0,
         IF(
               Q17=0,
               0,
               IF(
                  Z17="SI",
                  Q17/P17,
                  IF(
                     AA17="SI",
                     75/100,IF(P17=12,Q17/P17, IF(P17=24,Q17/P17, IF(
         AND('ÁREA MEJORA COMPETENCIAL'!Y17&gt;6, N17&lt;3),
         N17/3,      IF(
            OR(P17="", P17=0),
            N17/3,
                     ""
                  )
               )
            )
         )
      )
   )
)))</f>
        <v/>
      </c>
      <c r="AD17" s="7"/>
      <c r="AE17" s="5"/>
      <c r="AF17" s="5"/>
      <c r="AG17" s="5"/>
      <c r="AH17" s="5"/>
      <c r="AI17" s="5"/>
      <c r="AJ17" s="5"/>
      <c r="AK17" s="5"/>
      <c r="AL17" s="5"/>
      <c r="AM17" s="5"/>
      <c r="AN17" s="5"/>
      <c r="AO17" s="138"/>
      <c r="AP17" s="59"/>
    </row>
    <row r="18" spans="1:42" ht="18" customHeight="1" x14ac:dyDescent="0.3">
      <c r="A18" s="290" t="str">
        <f>IF(ISBLANK('ÁREA MEJORA COMPETENCIAL'!A18),"",'ÁREA MEJORA COMPETENCIAL'!A18)</f>
        <v/>
      </c>
      <c r="B18" s="291" t="str">
        <f>IF(ISBLANK('ÁREA MEJORA COMPETENCIAL'!B18),"",'ÁREA MEJORA COMPETENCIAL'!B18)</f>
        <v/>
      </c>
      <c r="C18" s="291" t="str">
        <f>IF(ISBLANK('ÁREA MEJORA COMPETENCIAL'!C18),"",'ÁREA MEJORA COMPETENCIAL'!C18)</f>
        <v/>
      </c>
      <c r="D18" s="292" t="str">
        <f>IF(ISBLANK('ÁREA MEJORA COMPETENCIAL'!D18),"",'ÁREA MEJORA COMPETENCIAL'!D18)</f>
        <v/>
      </c>
      <c r="E18" s="292" t="str">
        <f>IF(ISBLANK('ÁREA MEJORA COMPETENCIAL'!E18),"",'ÁREA MEJORA COMPETENCIAL'!E18)</f>
        <v/>
      </c>
      <c r="F18" s="292" t="str">
        <f>IF(ISBLANK('ÁREA MEJORA COMPETENCIAL'!F18),"",'ÁREA MEJORA COMPETENCIAL'!F18)</f>
        <v/>
      </c>
      <c r="G18" s="293"/>
      <c r="H18" s="294" t="str">
        <f>IF(ISBLANK('ÁREA MEJORA COMPETENCIAL'!S18),"",IF('ÁREA MEJORA COMPETENCIAL'!CX18="","",IF('ÁREA MEJORA COMPETENCIAL'!CX18&gt;=0,"SI","NO")))</f>
        <v/>
      </c>
      <c r="I18" s="295" t="str">
        <f>IF('ÁREA MEJORA COMPETENCIAL'!CY18="VER RESULTADOS","",'ÁREA MEJORA COMPETENCIAL'!CY18)</f>
        <v/>
      </c>
      <c r="J18" s="296" t="str">
        <f>IF(ISBLANK('ÁREA MEJORA COMPETENCIAL'!S18),"",IF('ÁREA MEJORA COMPETENCIAL'!CX18="","",IF('ÁREA ACOMPAÑAMIENTO INT TÉC'!Y18&gt;=0,"SI","NO")))</f>
        <v/>
      </c>
      <c r="K18" s="297" t="str">
        <f>IF('ÁREA ACOMPAÑAMIENTO INT TÉC'!Z18="VER RESULTADOS","",'ÁREA ACOMPAÑAMIENTO INT TÉC'!Z18)</f>
        <v/>
      </c>
      <c r="L18" s="298" t="str">
        <f>IF(ISBLANK('ÁREA MEJORA COMPETENCIAL'!S18),"",IF('ÁREA MEJORA COMPETENCIAL'!CX18="","",IF('ÁREA COMPLEMENTARIA'!CP18&gt;=0,"SI","NO")))</f>
        <v/>
      </c>
      <c r="M18" s="299" t="str">
        <f>IF('ÁREA COMPLEMENTARIA'!CQ18="VER RESULTADOS","",'ÁREA COMPLEMENTARIA'!CQ18)</f>
        <v/>
      </c>
      <c r="N18" s="300" t="str">
        <f>IF('ÁREA MEJORA COMPETENCIAL'!CX18="","",IF(ISBLANK('ÁREA MEJORA COMPETENCIAL'!S18),"",COUNTIF(H18:L18,"SI")))</f>
        <v/>
      </c>
      <c r="O18" s="300" t="str">
        <f>IF(ISBLANK('ÁREA MEJORA COMPETENCIAL'!S18),"",
IF('ÁREA MEJORA COMPETENCIAL'!Y18=1,12,
IF('ÁREA MEJORA COMPETENCIAL'!Y18=2,24,
IF('ÁREA MEJORA COMPETENCIAL'!Y18=3,37,IF('ÁREA MEJORA COMPETENCIAL'!T18=4,54,
IF('ÁREA MEJORA COMPETENCIAL'!Y18=5,66,
IF('ÁREA MEJORA COMPETENCIAL'!Y18=6,79,
IF('ÁREA MEJORA COMPETENCIAL'!Y18=7,95,
IF('ÁREA MEJORA COMPETENCIAL'!Y18=8,108,
IF('ÁREA MEJORA COMPETENCIAL'!Y18=9,120,
IF('ÁREA MEJORA COMPETENCIAL'!Y18=10,132,
IF('ÁREA MEJORA COMPETENCIAL'!Y18=11,145,
IF('ÁREA MEJORA COMPETENCIAL'!Y18=12,161,
IF('ÁREA MEJORA COMPETENCIAL'!Y18=13,174,
IF('ÁREA MEJORA COMPETENCIAL'!Y18=14,186,
IF('ÁREA MEJORA COMPETENCIAL'!Y18=15,199,
IF('ÁREA MEJORA COMPETENCIAL'!Y18=16,211,
IF('ÁREA MEJORA COMPETENCIAL'!Y18=17,228,
IF('ÁREA MEJORA COMPETENCIAL'!Y18=18,240,
"")))))))))))))))))))</f>
        <v/>
      </c>
      <c r="P18" s="301" t="str">
        <f>IF(ISBLANK('ÁREA MEJORA COMPETENCIAL'!S18),"",
IF('ÁREA MEJORA COMPETENCIAL'!Y18=1,12,
IF('ÁREA MEJORA COMPETENCIAL'!Y18=2,24,
IF('ÁREA MEJORA COMPETENCIAL'!Y18=7,95,
IF('ÁREA MEJORA COMPETENCIAL'!Y18=8,108,
IF('ÁREA MEJORA COMPETENCIAL'!Y18=9,120,
IF('ÁREA MEJORA COMPETENCIAL'!Y18=10,132,
IF('ÁREA MEJORA COMPETENCIAL'!Y18=11,145,
IF('ÁREA MEJORA COMPETENCIAL'!Y18=12,161,
IF('ÁREA MEJORA COMPETENCIAL'!Y18=13,174,
IF('ÁREA MEJORA COMPETENCIAL'!Y18=14,186,
IF('ÁREA MEJORA COMPETENCIAL'!Y18=15,199,
IF('ÁREA MEJORA COMPETENCIAL'!Y18=16,211,
IF('ÁREA MEJORA COMPETENCIAL'!Y18=17,228,
IF('ÁREA MEJORA COMPETENCIAL'!Y18=18,240,
"")))))))))))))))</f>
        <v/>
      </c>
      <c r="Q18" s="302" t="str">
        <f>IF(ISBLANK('ÁREA MEJORA COMPETENCIAL'!S18),"",SUM('ÁREA MEJORA COMPETENCIAL'!CW18,'ÁREA ACOMPAÑAMIENTO INT TÉC'!X18,'ÁREA COMPLEMENTARIA'!CO18))</f>
        <v/>
      </c>
      <c r="R18" s="303" t="str">
        <f>IF(N18="","",IF(Q18&gt;=P18,"",IF(AND(H18="NO",'ÁREA MEJORA COMPETENCIAL'!CY18&gt;=75%,'ÁREA ACOMPAÑAMIENTO INT TÉC'!Z18&gt;=75%,'ÁREA COMPLEMENTARIA'!CQ18&gt;=75%),"SI","NO")))</f>
        <v/>
      </c>
      <c r="S18" s="303" t="str">
        <f>IF(N18="","",IF(Q18&gt;=P18,"",(IF(AND(J18="NO",'ÁREA ACOMPAÑAMIENTO INT TÉC'!Z18&gt;=75%,'ÁREA MEJORA COMPETENCIAL'!CY18&gt;=75%,'ÁREA COMPLEMENTARIA'!CQ18&gt;=75%),"SI","NO"))))</f>
        <v/>
      </c>
      <c r="T18" s="303" t="str">
        <f>IF(N18="","",IF(Q18&gt;=P18,"",(IF(AND(L18="NO",'ÁREA COMPLEMENTARIA'!CQ18&gt;=75%,'ÁREA MEJORA COMPETENCIAL'!CY18&gt;=75%,'ÁREA ACOMPAÑAMIENTO INT TÉC'!Z18&gt;=75%),"SI","NO"))))</f>
        <v/>
      </c>
      <c r="U18" s="300" t="str">
        <f t="shared" si="0"/>
        <v/>
      </c>
      <c r="V18" s="300" t="str">
        <f t="shared" si="1"/>
        <v/>
      </c>
      <c r="W18" s="300" t="str">
        <f>IF(
 Q18=0,
 "NO",
 IF(
  OR('ÁREA MEJORA COMPETENCIAL'!Y18=0, ISBLANK('ÁREA MEJORA COMPETENCIAL'!S18)),
  "",
  IF(
   AND(U18&lt;&gt;"NO PARTICIPANTE", V18&lt;&gt;"NO PARTICIPANTE"),
   "SI",
   "NO"
  )
 )
)</f>
        <v/>
      </c>
      <c r="X18" s="300" t="str">
        <f t="shared" si="2"/>
        <v/>
      </c>
      <c r="Y18" s="300" t="str">
        <f t="shared" si="3"/>
        <v/>
      </c>
      <c r="Z18" s="304" t="str">
        <f>IF(AND('ÁREA MEJORA COMPETENCIAL'!Y18&gt;6,'ÁREA MEJORA COMPETENCIAL'!CW18&gt;=32,'ÁREA ACOMPAÑAMIENTO INT TÉC'!X18&gt;=27,'ÁREA COMPLEMENTARIA'!CO18&gt;=20,Q18&gt;=P18),"SI","")</f>
        <v/>
      </c>
      <c r="AA18" s="305" t="str">
        <f>IF(ISBLANK('ÁREA MEJORA COMPETENCIAL'!S18),"",IF(Q18&gt;=P18,"",IF('ÁREA COMPLEMENTARIA'!CN18="","NO PROCEDE",IF(N18=3,"",IF(OR(R18="SI",S18="SI",T18="SI"),"SI","NO")))))</f>
        <v/>
      </c>
      <c r="AB18" s="300" t="str">
        <f>IF(ISBLANK('ÁREA MEJORA COMPETENCIAL'!S18),"",IF(AA18="SI", "SI(*)",IF(OR(N18=3,X18="SI",Y18="SI",Z18="SI"),"SI","NO")))</f>
        <v/>
      </c>
      <c r="AC18" s="331" t="str">
        <f>IF(
   ISBLANK('ÁREA MEJORA COMPETENCIAL'!S18),
   "",
   IF(
      AND(
        'ÁREA MEJORA COMPETENCIAL'!Y18&gt;6,
        'ÁREA MEJORA COMPETENCIAL'!CW18&lt;=32,
        'ÁREA ACOMPAÑAMIENTO INT TÉC'!X18&lt;=27,
        'ÁREA COMPLEMENTARIA'!CO18&lt;=20,
        Q18&lt;=P18
      ),
      0,
         IF(
               Q18=0,
               0,
               IF(
                  Z18="SI",
                  Q18/P18,
                  IF(
                     AA18="SI",
                     75/100,IF(P18=12,Q18/P18, IF(P18=24,Q18/P18, IF(
         AND('ÁREA MEJORA COMPETENCIAL'!Y18&gt;6, N18&lt;3),
         N18/3,      IF(
            OR(P18="", P18=0),
            N18/3,
                     ""
                  )
               )
            )
         )
      )
   )
)))</f>
        <v/>
      </c>
      <c r="AD18" s="7"/>
      <c r="AE18" s="5"/>
      <c r="AF18" s="5"/>
      <c r="AG18" s="5"/>
      <c r="AH18" s="5"/>
      <c r="AI18" s="5"/>
      <c r="AJ18" s="5"/>
      <c r="AK18" s="5"/>
      <c r="AL18" s="5"/>
      <c r="AM18" s="5"/>
      <c r="AN18" s="5"/>
      <c r="AO18" s="138"/>
      <c r="AP18" s="59"/>
    </row>
    <row r="19" spans="1:42" ht="18" customHeight="1" x14ac:dyDescent="0.3">
      <c r="A19" s="290" t="str">
        <f>IF(ISBLANK('ÁREA MEJORA COMPETENCIAL'!A19),"",'ÁREA MEJORA COMPETENCIAL'!A19)</f>
        <v/>
      </c>
      <c r="B19" s="291" t="str">
        <f>IF(ISBLANK('ÁREA MEJORA COMPETENCIAL'!B19),"",'ÁREA MEJORA COMPETENCIAL'!B19)</f>
        <v/>
      </c>
      <c r="C19" s="291" t="str">
        <f>IF(ISBLANK('ÁREA MEJORA COMPETENCIAL'!C19),"",'ÁREA MEJORA COMPETENCIAL'!C19)</f>
        <v/>
      </c>
      <c r="D19" s="292" t="str">
        <f>IF(ISBLANK('ÁREA MEJORA COMPETENCIAL'!D19),"",'ÁREA MEJORA COMPETENCIAL'!D19)</f>
        <v/>
      </c>
      <c r="E19" s="292" t="str">
        <f>IF(ISBLANK('ÁREA MEJORA COMPETENCIAL'!E19),"",'ÁREA MEJORA COMPETENCIAL'!E19)</f>
        <v/>
      </c>
      <c r="F19" s="292" t="str">
        <f>IF(ISBLANK('ÁREA MEJORA COMPETENCIAL'!F19),"",'ÁREA MEJORA COMPETENCIAL'!F19)</f>
        <v/>
      </c>
      <c r="G19" s="293"/>
      <c r="H19" s="294" t="str">
        <f>IF(ISBLANK('ÁREA MEJORA COMPETENCIAL'!S19),"",IF('ÁREA MEJORA COMPETENCIAL'!CX19="","",IF('ÁREA MEJORA COMPETENCIAL'!CX19&gt;=0,"SI","NO")))</f>
        <v/>
      </c>
      <c r="I19" s="295" t="str">
        <f>IF('ÁREA MEJORA COMPETENCIAL'!CY19="VER RESULTADOS","",'ÁREA MEJORA COMPETENCIAL'!CY19)</f>
        <v/>
      </c>
      <c r="J19" s="296" t="str">
        <f>IF(ISBLANK('ÁREA MEJORA COMPETENCIAL'!S19),"",IF('ÁREA MEJORA COMPETENCIAL'!CX19="","",IF('ÁREA ACOMPAÑAMIENTO INT TÉC'!Y19&gt;=0,"SI","NO")))</f>
        <v/>
      </c>
      <c r="K19" s="297" t="str">
        <f>IF('ÁREA ACOMPAÑAMIENTO INT TÉC'!Z19="VER RESULTADOS","",'ÁREA ACOMPAÑAMIENTO INT TÉC'!Z19)</f>
        <v/>
      </c>
      <c r="L19" s="298" t="str">
        <f>IF(ISBLANK('ÁREA MEJORA COMPETENCIAL'!S19),"",IF('ÁREA MEJORA COMPETENCIAL'!CX19="","",IF('ÁREA COMPLEMENTARIA'!CP19&gt;=0,"SI","NO")))</f>
        <v/>
      </c>
      <c r="M19" s="299" t="str">
        <f>IF('ÁREA COMPLEMENTARIA'!CQ19="VER RESULTADOS","",'ÁREA COMPLEMENTARIA'!CQ19)</f>
        <v/>
      </c>
      <c r="N19" s="300" t="str">
        <f>IF('ÁREA MEJORA COMPETENCIAL'!CX19="","",IF(ISBLANK('ÁREA MEJORA COMPETENCIAL'!S19),"",COUNTIF(H19:L19,"SI")))</f>
        <v/>
      </c>
      <c r="O19" s="300" t="str">
        <f>IF(ISBLANK('ÁREA MEJORA COMPETENCIAL'!S19),"",
IF('ÁREA MEJORA COMPETENCIAL'!Y19=1,12,
IF('ÁREA MEJORA COMPETENCIAL'!Y19=2,24,
IF('ÁREA MEJORA COMPETENCIAL'!Y19=3,37,IF('ÁREA MEJORA COMPETENCIAL'!T19=4,54,
IF('ÁREA MEJORA COMPETENCIAL'!Y19=5,66,
IF('ÁREA MEJORA COMPETENCIAL'!Y19=6,79,
IF('ÁREA MEJORA COMPETENCIAL'!Y19=7,95,
IF('ÁREA MEJORA COMPETENCIAL'!Y19=8,108,
IF('ÁREA MEJORA COMPETENCIAL'!Y19=9,120,
IF('ÁREA MEJORA COMPETENCIAL'!Y19=10,132,
IF('ÁREA MEJORA COMPETENCIAL'!Y19=11,145,
IF('ÁREA MEJORA COMPETENCIAL'!Y19=12,161,
IF('ÁREA MEJORA COMPETENCIAL'!Y19=13,174,
IF('ÁREA MEJORA COMPETENCIAL'!Y19=14,186,
IF('ÁREA MEJORA COMPETENCIAL'!Y19=15,199,
IF('ÁREA MEJORA COMPETENCIAL'!Y19=16,211,
IF('ÁREA MEJORA COMPETENCIAL'!Y19=17,228,
IF('ÁREA MEJORA COMPETENCIAL'!Y19=18,240,
"")))))))))))))))))))</f>
        <v/>
      </c>
      <c r="P19" s="301" t="str">
        <f>IF(ISBLANK('ÁREA MEJORA COMPETENCIAL'!S19),"",
IF('ÁREA MEJORA COMPETENCIAL'!Y19=1,12,
IF('ÁREA MEJORA COMPETENCIAL'!Y19=2,24,
IF('ÁREA MEJORA COMPETENCIAL'!Y19=7,95,
IF('ÁREA MEJORA COMPETENCIAL'!Y19=8,108,
IF('ÁREA MEJORA COMPETENCIAL'!Y19=9,120,
IF('ÁREA MEJORA COMPETENCIAL'!Y19=10,132,
IF('ÁREA MEJORA COMPETENCIAL'!Y19=11,145,
IF('ÁREA MEJORA COMPETENCIAL'!Y19=12,161,
IF('ÁREA MEJORA COMPETENCIAL'!Y19=13,174,
IF('ÁREA MEJORA COMPETENCIAL'!Y19=14,186,
IF('ÁREA MEJORA COMPETENCIAL'!Y19=15,199,
IF('ÁREA MEJORA COMPETENCIAL'!Y19=16,211,
IF('ÁREA MEJORA COMPETENCIAL'!Y19=17,228,
IF('ÁREA MEJORA COMPETENCIAL'!Y19=18,240,
"")))))))))))))))</f>
        <v/>
      </c>
      <c r="Q19" s="302" t="str">
        <f>IF(ISBLANK('ÁREA MEJORA COMPETENCIAL'!S19),"",SUM('ÁREA MEJORA COMPETENCIAL'!CW19,'ÁREA ACOMPAÑAMIENTO INT TÉC'!X19,'ÁREA COMPLEMENTARIA'!CO19))</f>
        <v/>
      </c>
      <c r="R19" s="303" t="str">
        <f>IF(N19="","",IF(Q19&gt;=P19,"",IF(AND(H19="NO",'ÁREA MEJORA COMPETENCIAL'!CY19&gt;=75%,'ÁREA ACOMPAÑAMIENTO INT TÉC'!Z19&gt;=75%,'ÁREA COMPLEMENTARIA'!CQ19&gt;=75%),"SI","NO")))</f>
        <v/>
      </c>
      <c r="S19" s="303" t="str">
        <f>IF(N19="","",IF(Q19&gt;=P19,"",(IF(AND(J19="NO",'ÁREA ACOMPAÑAMIENTO INT TÉC'!Z19&gt;=75%,'ÁREA MEJORA COMPETENCIAL'!CY19&gt;=75%,'ÁREA COMPLEMENTARIA'!CQ19&gt;=75%),"SI","NO"))))</f>
        <v/>
      </c>
      <c r="T19" s="303" t="str">
        <f>IF(N19="","",IF(Q19&gt;=P19,"",(IF(AND(L19="NO",'ÁREA COMPLEMENTARIA'!CQ19&gt;=75%,'ÁREA MEJORA COMPETENCIAL'!CY19&gt;=75%,'ÁREA ACOMPAÑAMIENTO INT TÉC'!Z19&gt;=75%),"SI","NO"))))</f>
        <v/>
      </c>
      <c r="U19" s="300" t="str">
        <f t="shared" si="0"/>
        <v/>
      </c>
      <c r="V19" s="300" t="str">
        <f t="shared" si="1"/>
        <v/>
      </c>
      <c r="W19" s="300" t="str">
        <f>IF(
 Q19=0,
 "NO",
 IF(
  OR('ÁREA MEJORA COMPETENCIAL'!Y19=0, ISBLANK('ÁREA MEJORA COMPETENCIAL'!S19)),
  "",
  IF(
   AND(U19&lt;&gt;"NO PARTICIPANTE", V19&lt;&gt;"NO PARTICIPANTE"),
   "SI",
   "NO"
  )
 )
)</f>
        <v/>
      </c>
      <c r="X19" s="300" t="str">
        <f t="shared" si="2"/>
        <v/>
      </c>
      <c r="Y19" s="300" t="str">
        <f t="shared" si="3"/>
        <v/>
      </c>
      <c r="Z19" s="304" t="str">
        <f>IF(AND('ÁREA MEJORA COMPETENCIAL'!Y19&gt;6,'ÁREA MEJORA COMPETENCIAL'!CW19&gt;=32,'ÁREA ACOMPAÑAMIENTO INT TÉC'!X19&gt;=27,'ÁREA COMPLEMENTARIA'!CO19&gt;=20,Q19&gt;=P19),"SI","")</f>
        <v/>
      </c>
      <c r="AA19" s="305" t="str">
        <f>IF(ISBLANK('ÁREA MEJORA COMPETENCIAL'!S19),"",IF(Q19&gt;=P19,"",IF('ÁREA COMPLEMENTARIA'!CN19="","NO PROCEDE",IF(N19=3,"",IF(OR(R19="SI",S19="SI",T19="SI"),"SI","NO")))))</f>
        <v/>
      </c>
      <c r="AB19" s="300" t="str">
        <f>IF(ISBLANK('ÁREA MEJORA COMPETENCIAL'!S19),"",IF(AA19="SI", "SI(*)",IF(OR(N19=3,X19="SI",Y19="SI",Z19="SI"),"SI","NO")))</f>
        <v/>
      </c>
      <c r="AC19" s="331" t="str">
        <f>IF(
   ISBLANK('ÁREA MEJORA COMPETENCIAL'!S19),
   "",
   IF(
      AND(
        'ÁREA MEJORA COMPETENCIAL'!Y19&gt;6,
        'ÁREA MEJORA COMPETENCIAL'!CW19&lt;=32,
        'ÁREA ACOMPAÑAMIENTO INT TÉC'!X19&lt;=27,
        'ÁREA COMPLEMENTARIA'!CO19&lt;=20,
        Q19&lt;=P19
      ),
      0,
         IF(
               Q19=0,
               0,
               IF(
                  Z19="SI",
                  Q19/P19,
                  IF(
                     AA19="SI",
                     75/100,IF(P19=12,Q19/P19, IF(P19=24,Q19/P19, IF(
         AND('ÁREA MEJORA COMPETENCIAL'!Y19&gt;6, N19&lt;3),
         N19/3,      IF(
            OR(P19="", P19=0),
            N19/3,
                     ""
                  )
               )
            )
         )
      )
   )
)))</f>
        <v/>
      </c>
      <c r="AD19" s="7"/>
      <c r="AE19" s="5"/>
      <c r="AF19" s="5"/>
      <c r="AG19" s="5"/>
      <c r="AH19" s="5"/>
      <c r="AI19" s="5"/>
      <c r="AJ19" s="5"/>
      <c r="AK19" s="5"/>
      <c r="AL19" s="5"/>
      <c r="AM19" s="5"/>
      <c r="AN19" s="5"/>
      <c r="AO19" s="138"/>
      <c r="AP19" s="59"/>
    </row>
    <row r="20" spans="1:42" ht="18" customHeight="1" x14ac:dyDescent="0.3">
      <c r="A20" s="290" t="str">
        <f>IF(ISBLANK('ÁREA MEJORA COMPETENCIAL'!A20),"",'ÁREA MEJORA COMPETENCIAL'!A20)</f>
        <v/>
      </c>
      <c r="B20" s="291" t="str">
        <f>IF(ISBLANK('ÁREA MEJORA COMPETENCIAL'!B20),"",'ÁREA MEJORA COMPETENCIAL'!B20)</f>
        <v/>
      </c>
      <c r="C20" s="291" t="str">
        <f>IF(ISBLANK('ÁREA MEJORA COMPETENCIAL'!C20),"",'ÁREA MEJORA COMPETENCIAL'!C20)</f>
        <v/>
      </c>
      <c r="D20" s="292" t="str">
        <f>IF(ISBLANK('ÁREA MEJORA COMPETENCIAL'!D20),"",'ÁREA MEJORA COMPETENCIAL'!D20)</f>
        <v/>
      </c>
      <c r="E20" s="292" t="str">
        <f>IF(ISBLANK('ÁREA MEJORA COMPETENCIAL'!E20),"",'ÁREA MEJORA COMPETENCIAL'!E20)</f>
        <v/>
      </c>
      <c r="F20" s="292" t="str">
        <f>IF(ISBLANK('ÁREA MEJORA COMPETENCIAL'!F20),"",'ÁREA MEJORA COMPETENCIAL'!F20)</f>
        <v/>
      </c>
      <c r="G20" s="293"/>
      <c r="H20" s="294" t="str">
        <f>IF(ISBLANK('ÁREA MEJORA COMPETENCIAL'!S20),"",IF('ÁREA MEJORA COMPETENCIAL'!CX20="","",IF('ÁREA MEJORA COMPETENCIAL'!CX20&gt;=0,"SI","NO")))</f>
        <v/>
      </c>
      <c r="I20" s="295" t="str">
        <f>IF('ÁREA MEJORA COMPETENCIAL'!CY20="VER RESULTADOS","",'ÁREA MEJORA COMPETENCIAL'!CY20)</f>
        <v/>
      </c>
      <c r="J20" s="296" t="str">
        <f>IF(ISBLANK('ÁREA MEJORA COMPETENCIAL'!S20),"",IF('ÁREA MEJORA COMPETENCIAL'!CX20="","",IF('ÁREA ACOMPAÑAMIENTO INT TÉC'!Y20&gt;=0,"SI","NO")))</f>
        <v/>
      </c>
      <c r="K20" s="297" t="str">
        <f>IF('ÁREA ACOMPAÑAMIENTO INT TÉC'!Z20="VER RESULTADOS","",'ÁREA ACOMPAÑAMIENTO INT TÉC'!Z20)</f>
        <v/>
      </c>
      <c r="L20" s="298" t="str">
        <f>IF(ISBLANK('ÁREA MEJORA COMPETENCIAL'!S20),"",IF('ÁREA MEJORA COMPETENCIAL'!CX20="","",IF('ÁREA COMPLEMENTARIA'!CP20&gt;=0,"SI","NO")))</f>
        <v/>
      </c>
      <c r="M20" s="299" t="str">
        <f>IF('ÁREA COMPLEMENTARIA'!CQ20="VER RESULTADOS","",'ÁREA COMPLEMENTARIA'!CQ20)</f>
        <v/>
      </c>
      <c r="N20" s="300" t="str">
        <f>IF('ÁREA MEJORA COMPETENCIAL'!CX20="","",IF(ISBLANK('ÁREA MEJORA COMPETENCIAL'!S20),"",COUNTIF(H20:L20,"SI")))</f>
        <v/>
      </c>
      <c r="O20" s="300" t="str">
        <f>IF(ISBLANK('ÁREA MEJORA COMPETENCIAL'!S20),"",
IF('ÁREA MEJORA COMPETENCIAL'!Y20=1,12,
IF('ÁREA MEJORA COMPETENCIAL'!Y20=2,24,
IF('ÁREA MEJORA COMPETENCIAL'!Y20=3,37,IF('ÁREA MEJORA COMPETENCIAL'!T20=4,54,
IF('ÁREA MEJORA COMPETENCIAL'!Y20=5,66,
IF('ÁREA MEJORA COMPETENCIAL'!Y20=6,79,
IF('ÁREA MEJORA COMPETENCIAL'!Y20=7,95,
IF('ÁREA MEJORA COMPETENCIAL'!Y20=8,108,
IF('ÁREA MEJORA COMPETENCIAL'!Y20=9,120,
IF('ÁREA MEJORA COMPETENCIAL'!Y20=10,132,
IF('ÁREA MEJORA COMPETENCIAL'!Y20=11,145,
IF('ÁREA MEJORA COMPETENCIAL'!Y20=12,161,
IF('ÁREA MEJORA COMPETENCIAL'!Y20=13,174,
IF('ÁREA MEJORA COMPETENCIAL'!Y20=14,186,
IF('ÁREA MEJORA COMPETENCIAL'!Y20=15,199,
IF('ÁREA MEJORA COMPETENCIAL'!Y20=16,211,
IF('ÁREA MEJORA COMPETENCIAL'!Y20=17,228,
IF('ÁREA MEJORA COMPETENCIAL'!Y20=18,240,
"")))))))))))))))))))</f>
        <v/>
      </c>
      <c r="P20" s="301" t="str">
        <f>IF(ISBLANK('ÁREA MEJORA COMPETENCIAL'!S20),"",
IF('ÁREA MEJORA COMPETENCIAL'!Y20=1,12,
IF('ÁREA MEJORA COMPETENCIAL'!Y20=2,24,
IF('ÁREA MEJORA COMPETENCIAL'!Y20=7,95,
IF('ÁREA MEJORA COMPETENCIAL'!Y20=8,108,
IF('ÁREA MEJORA COMPETENCIAL'!Y20=9,120,
IF('ÁREA MEJORA COMPETENCIAL'!Y20=10,132,
IF('ÁREA MEJORA COMPETENCIAL'!Y20=11,145,
IF('ÁREA MEJORA COMPETENCIAL'!Y20=12,161,
IF('ÁREA MEJORA COMPETENCIAL'!Y20=13,174,
IF('ÁREA MEJORA COMPETENCIAL'!Y20=14,186,
IF('ÁREA MEJORA COMPETENCIAL'!Y20=15,199,
IF('ÁREA MEJORA COMPETENCIAL'!Y20=16,211,
IF('ÁREA MEJORA COMPETENCIAL'!Y20=17,228,
IF('ÁREA MEJORA COMPETENCIAL'!Y20=18,240,
"")))))))))))))))</f>
        <v/>
      </c>
      <c r="Q20" s="302" t="str">
        <f>IF(ISBLANK('ÁREA MEJORA COMPETENCIAL'!S20),"",SUM('ÁREA MEJORA COMPETENCIAL'!CW20,'ÁREA ACOMPAÑAMIENTO INT TÉC'!X20,'ÁREA COMPLEMENTARIA'!CO20))</f>
        <v/>
      </c>
      <c r="R20" s="303" t="str">
        <f>IF(N20="","",IF(Q20&gt;=P20,"",IF(AND(H20="NO",'ÁREA MEJORA COMPETENCIAL'!CY20&gt;=75%,'ÁREA ACOMPAÑAMIENTO INT TÉC'!Z20&gt;=75%,'ÁREA COMPLEMENTARIA'!CQ20&gt;=75%),"SI","NO")))</f>
        <v/>
      </c>
      <c r="S20" s="303" t="str">
        <f>IF(N20="","",IF(Q20&gt;=P20,"",(IF(AND(J20="NO",'ÁREA ACOMPAÑAMIENTO INT TÉC'!Z20&gt;=75%,'ÁREA MEJORA COMPETENCIAL'!CY20&gt;=75%,'ÁREA COMPLEMENTARIA'!CQ20&gt;=75%),"SI","NO"))))</f>
        <v/>
      </c>
      <c r="T20" s="303" t="str">
        <f>IF(N20="","",IF(Q20&gt;=P20,"",(IF(AND(L20="NO",'ÁREA COMPLEMENTARIA'!CQ20&gt;=75%,'ÁREA MEJORA COMPETENCIAL'!CY20&gt;=75%,'ÁREA ACOMPAÑAMIENTO INT TÉC'!Z20&gt;=75%),"SI","NO"))))</f>
        <v/>
      </c>
      <c r="U20" s="300" t="str">
        <f t="shared" si="0"/>
        <v/>
      </c>
      <c r="V20" s="300" t="str">
        <f t="shared" si="1"/>
        <v/>
      </c>
      <c r="W20" s="300" t="str">
        <f>IF(
 Q20=0,
 "NO",
 IF(
  OR('ÁREA MEJORA COMPETENCIAL'!Y20=0, ISBLANK('ÁREA MEJORA COMPETENCIAL'!S20)),
  "",
  IF(
   AND(U20&lt;&gt;"NO PARTICIPANTE", V20&lt;&gt;"NO PARTICIPANTE"),
   "SI",
   "NO"
  )
 )
)</f>
        <v/>
      </c>
      <c r="X20" s="300" t="str">
        <f t="shared" si="2"/>
        <v/>
      </c>
      <c r="Y20" s="300" t="str">
        <f t="shared" si="3"/>
        <v/>
      </c>
      <c r="Z20" s="304" t="str">
        <f>IF(AND('ÁREA MEJORA COMPETENCIAL'!Y20&gt;6,'ÁREA MEJORA COMPETENCIAL'!CW20&gt;=32,'ÁREA ACOMPAÑAMIENTO INT TÉC'!X20&gt;=27,'ÁREA COMPLEMENTARIA'!CO20&gt;=20,Q20&gt;=P20),"SI","")</f>
        <v/>
      </c>
      <c r="AA20" s="305" t="str">
        <f>IF(ISBLANK('ÁREA MEJORA COMPETENCIAL'!S20),"",IF(Q20&gt;=P20,"",IF('ÁREA COMPLEMENTARIA'!CN20="","NO PROCEDE",IF(N20=3,"",IF(OR(R20="SI",S20="SI",T20="SI"),"SI","NO")))))</f>
        <v/>
      </c>
      <c r="AB20" s="300" t="str">
        <f>IF(ISBLANK('ÁREA MEJORA COMPETENCIAL'!S20),"",IF(AA20="SI", "SI(*)",IF(OR(N20=3,X20="SI",Y20="SI",Z20="SI"),"SI","NO")))</f>
        <v/>
      </c>
      <c r="AC20" s="331" t="str">
        <f>IF(
   ISBLANK('ÁREA MEJORA COMPETENCIAL'!S20),
   "",
   IF(
      AND(
        'ÁREA MEJORA COMPETENCIAL'!Y20&gt;6,
        'ÁREA MEJORA COMPETENCIAL'!CW20&lt;=32,
        'ÁREA ACOMPAÑAMIENTO INT TÉC'!X20&lt;=27,
        'ÁREA COMPLEMENTARIA'!CO20&lt;=20,
        Q20&lt;=P20
      ),
      0,
         IF(
               Q20=0,
               0,
               IF(
                  Z20="SI",
                  Q20/P20,
                  IF(
                     AA20="SI",
                     75/100,IF(P20=12,Q20/P20, IF(P20=24,Q20/P20, IF(
         AND('ÁREA MEJORA COMPETENCIAL'!Y20&gt;6, N20&lt;3),
         N20/3,      IF(
            OR(P20="", P20=0),
            N20/3,
                     ""
                  )
               )
            )
         )
      )
   )
)))</f>
        <v/>
      </c>
      <c r="AD20" s="7"/>
      <c r="AE20" s="5"/>
      <c r="AF20" s="5"/>
      <c r="AG20" s="5"/>
      <c r="AH20" s="5"/>
      <c r="AI20" s="5"/>
      <c r="AJ20" s="5"/>
      <c r="AK20" s="5"/>
      <c r="AL20" s="5"/>
      <c r="AM20" s="5"/>
      <c r="AN20" s="5"/>
      <c r="AO20" s="138"/>
      <c r="AP20" s="59"/>
    </row>
    <row r="21" spans="1:42" ht="18" customHeight="1" x14ac:dyDescent="0.3">
      <c r="A21" s="290" t="str">
        <f>IF(ISBLANK('ÁREA MEJORA COMPETENCIAL'!A21),"",'ÁREA MEJORA COMPETENCIAL'!A21)</f>
        <v/>
      </c>
      <c r="B21" s="291" t="str">
        <f>IF(ISBLANK('ÁREA MEJORA COMPETENCIAL'!B21),"",'ÁREA MEJORA COMPETENCIAL'!B21)</f>
        <v/>
      </c>
      <c r="C21" s="291" t="str">
        <f>IF(ISBLANK('ÁREA MEJORA COMPETENCIAL'!C21),"",'ÁREA MEJORA COMPETENCIAL'!C21)</f>
        <v/>
      </c>
      <c r="D21" s="292" t="str">
        <f>IF(ISBLANK('ÁREA MEJORA COMPETENCIAL'!D21),"",'ÁREA MEJORA COMPETENCIAL'!D21)</f>
        <v/>
      </c>
      <c r="E21" s="292" t="str">
        <f>IF(ISBLANK('ÁREA MEJORA COMPETENCIAL'!E21),"",'ÁREA MEJORA COMPETENCIAL'!E21)</f>
        <v/>
      </c>
      <c r="F21" s="292" t="str">
        <f>IF(ISBLANK('ÁREA MEJORA COMPETENCIAL'!F21),"",'ÁREA MEJORA COMPETENCIAL'!F21)</f>
        <v/>
      </c>
      <c r="G21" s="293"/>
      <c r="H21" s="294" t="str">
        <f>IF(ISBLANK('ÁREA MEJORA COMPETENCIAL'!S21),"",IF('ÁREA MEJORA COMPETENCIAL'!CX21="","",IF('ÁREA MEJORA COMPETENCIAL'!CX21&gt;=0,"SI","NO")))</f>
        <v/>
      </c>
      <c r="I21" s="295" t="str">
        <f>IF('ÁREA MEJORA COMPETENCIAL'!CY21="VER RESULTADOS","",'ÁREA MEJORA COMPETENCIAL'!CY21)</f>
        <v/>
      </c>
      <c r="J21" s="296" t="str">
        <f>IF(ISBLANK('ÁREA MEJORA COMPETENCIAL'!S21),"",IF('ÁREA MEJORA COMPETENCIAL'!CX21="","",IF('ÁREA ACOMPAÑAMIENTO INT TÉC'!Y21&gt;=0,"SI","NO")))</f>
        <v/>
      </c>
      <c r="K21" s="297" t="str">
        <f>IF('ÁREA ACOMPAÑAMIENTO INT TÉC'!Z21="VER RESULTADOS","",'ÁREA ACOMPAÑAMIENTO INT TÉC'!Z21)</f>
        <v/>
      </c>
      <c r="L21" s="298" t="str">
        <f>IF(ISBLANK('ÁREA MEJORA COMPETENCIAL'!S21),"",IF('ÁREA MEJORA COMPETENCIAL'!CX21="","",IF('ÁREA COMPLEMENTARIA'!CP21&gt;=0,"SI","NO")))</f>
        <v/>
      </c>
      <c r="M21" s="299" t="str">
        <f>IF('ÁREA COMPLEMENTARIA'!CQ21="VER RESULTADOS","",'ÁREA COMPLEMENTARIA'!CQ21)</f>
        <v/>
      </c>
      <c r="N21" s="300" t="str">
        <f>IF('ÁREA MEJORA COMPETENCIAL'!CX21="","",IF(ISBLANK('ÁREA MEJORA COMPETENCIAL'!S21),"",COUNTIF(H21:L21,"SI")))</f>
        <v/>
      </c>
      <c r="O21" s="300" t="str">
        <f>IF(ISBLANK('ÁREA MEJORA COMPETENCIAL'!S21),"",
IF('ÁREA MEJORA COMPETENCIAL'!Y21=1,12,
IF('ÁREA MEJORA COMPETENCIAL'!Y21=2,24,
IF('ÁREA MEJORA COMPETENCIAL'!Y21=3,37,IF('ÁREA MEJORA COMPETENCIAL'!T21=4,54,
IF('ÁREA MEJORA COMPETENCIAL'!Y21=5,66,
IF('ÁREA MEJORA COMPETENCIAL'!Y21=6,79,
IF('ÁREA MEJORA COMPETENCIAL'!Y21=7,95,
IF('ÁREA MEJORA COMPETENCIAL'!Y21=8,108,
IF('ÁREA MEJORA COMPETENCIAL'!Y21=9,120,
IF('ÁREA MEJORA COMPETENCIAL'!Y21=10,132,
IF('ÁREA MEJORA COMPETENCIAL'!Y21=11,145,
IF('ÁREA MEJORA COMPETENCIAL'!Y21=12,161,
IF('ÁREA MEJORA COMPETENCIAL'!Y21=13,174,
IF('ÁREA MEJORA COMPETENCIAL'!Y21=14,186,
IF('ÁREA MEJORA COMPETENCIAL'!Y21=15,199,
IF('ÁREA MEJORA COMPETENCIAL'!Y21=16,211,
IF('ÁREA MEJORA COMPETENCIAL'!Y21=17,228,
IF('ÁREA MEJORA COMPETENCIAL'!Y21=18,240,
"")))))))))))))))))))</f>
        <v/>
      </c>
      <c r="P21" s="301" t="str">
        <f>IF(ISBLANK('ÁREA MEJORA COMPETENCIAL'!S21),"",
IF('ÁREA MEJORA COMPETENCIAL'!Y21=1,12,
IF('ÁREA MEJORA COMPETENCIAL'!Y21=2,24,
IF('ÁREA MEJORA COMPETENCIAL'!Y21=7,95,
IF('ÁREA MEJORA COMPETENCIAL'!Y21=8,108,
IF('ÁREA MEJORA COMPETENCIAL'!Y21=9,120,
IF('ÁREA MEJORA COMPETENCIAL'!Y21=10,132,
IF('ÁREA MEJORA COMPETENCIAL'!Y21=11,145,
IF('ÁREA MEJORA COMPETENCIAL'!Y21=12,161,
IF('ÁREA MEJORA COMPETENCIAL'!Y21=13,174,
IF('ÁREA MEJORA COMPETENCIAL'!Y21=14,186,
IF('ÁREA MEJORA COMPETENCIAL'!Y21=15,199,
IF('ÁREA MEJORA COMPETENCIAL'!Y21=16,211,
IF('ÁREA MEJORA COMPETENCIAL'!Y21=17,228,
IF('ÁREA MEJORA COMPETENCIAL'!Y21=18,240,
"")))))))))))))))</f>
        <v/>
      </c>
      <c r="Q21" s="302" t="str">
        <f>IF(ISBLANK('ÁREA MEJORA COMPETENCIAL'!S21),"",SUM('ÁREA MEJORA COMPETENCIAL'!CW21,'ÁREA ACOMPAÑAMIENTO INT TÉC'!X21,'ÁREA COMPLEMENTARIA'!CO21))</f>
        <v/>
      </c>
      <c r="R21" s="303" t="str">
        <f>IF(N21="","",IF(Q21&gt;=P21,"",IF(AND(H21="NO",'ÁREA MEJORA COMPETENCIAL'!CY21&gt;=75%,'ÁREA ACOMPAÑAMIENTO INT TÉC'!Z21&gt;=75%,'ÁREA COMPLEMENTARIA'!CQ21&gt;=75%),"SI","NO")))</f>
        <v/>
      </c>
      <c r="S21" s="303" t="str">
        <f>IF(N21="","",IF(Q21&gt;=P21,"",(IF(AND(J21="NO",'ÁREA ACOMPAÑAMIENTO INT TÉC'!Z21&gt;=75%,'ÁREA MEJORA COMPETENCIAL'!CY21&gt;=75%,'ÁREA COMPLEMENTARIA'!CQ21&gt;=75%),"SI","NO"))))</f>
        <v/>
      </c>
      <c r="T21" s="303" t="str">
        <f>IF(N21="","",IF(Q21&gt;=P21,"",(IF(AND(L21="NO",'ÁREA COMPLEMENTARIA'!CQ21&gt;=75%,'ÁREA MEJORA COMPETENCIAL'!CY21&gt;=75%,'ÁREA ACOMPAÑAMIENTO INT TÉC'!Z21&gt;=75%),"SI","NO"))))</f>
        <v/>
      </c>
      <c r="U21" s="300" t="str">
        <f t="shared" si="0"/>
        <v/>
      </c>
      <c r="V21" s="300" t="str">
        <f t="shared" si="1"/>
        <v/>
      </c>
      <c r="W21" s="300" t="str">
        <f>IF(
 Q21=0,
 "NO",
 IF(
  OR('ÁREA MEJORA COMPETENCIAL'!Y21=0, ISBLANK('ÁREA MEJORA COMPETENCIAL'!S21)),
  "",
  IF(
   AND(U21&lt;&gt;"NO PARTICIPANTE", V21&lt;&gt;"NO PARTICIPANTE"),
   "SI",
   "NO"
  )
 )
)</f>
        <v/>
      </c>
      <c r="X21" s="300" t="str">
        <f t="shared" si="2"/>
        <v/>
      </c>
      <c r="Y21" s="300" t="str">
        <f t="shared" si="3"/>
        <v/>
      </c>
      <c r="Z21" s="304" t="str">
        <f>IF(AND('ÁREA MEJORA COMPETENCIAL'!Y21&gt;6,'ÁREA MEJORA COMPETENCIAL'!CW21&gt;=32,'ÁREA ACOMPAÑAMIENTO INT TÉC'!X21&gt;=27,'ÁREA COMPLEMENTARIA'!CO21&gt;=20,Q21&gt;=P21),"SI","")</f>
        <v/>
      </c>
      <c r="AA21" s="305" t="str">
        <f>IF(ISBLANK('ÁREA MEJORA COMPETENCIAL'!S21),"",IF(Q21&gt;=P21,"",IF('ÁREA COMPLEMENTARIA'!CN21="","NO PROCEDE",IF(N21=3,"",IF(OR(R21="SI",S21="SI",T21="SI"),"SI","NO")))))</f>
        <v/>
      </c>
      <c r="AB21" s="300" t="str">
        <f>IF(ISBLANK('ÁREA MEJORA COMPETENCIAL'!S21),"",IF(AA21="SI", "SI(*)",IF(OR(N21=3,X21="SI",Y21="SI",Z21="SI"),"SI","NO")))</f>
        <v/>
      </c>
      <c r="AC21" s="331" t="str">
        <f>IF(
   ISBLANK('ÁREA MEJORA COMPETENCIAL'!S21),
   "",
   IF(
      AND(
        'ÁREA MEJORA COMPETENCIAL'!Y21&gt;6,
        'ÁREA MEJORA COMPETENCIAL'!CW21&lt;=32,
        'ÁREA ACOMPAÑAMIENTO INT TÉC'!X21&lt;=27,
        'ÁREA COMPLEMENTARIA'!CO21&lt;=20,
        Q21&lt;=P21
      ),
      0,
         IF(
               Q21=0,
               0,
               IF(
                  Z21="SI",
                  Q21/P21,
                  IF(
                     AA21="SI",
                     75/100,IF(P21=12,Q21/P21, IF(P21=24,Q21/P21, IF(
         AND('ÁREA MEJORA COMPETENCIAL'!Y21&gt;6, N21&lt;3),
         N21/3,      IF(
            OR(P21="", P21=0),
            N21/3,
                     ""
                  )
               )
            )
         )
      )
   )
)))</f>
        <v/>
      </c>
      <c r="AD21" s="7"/>
      <c r="AE21" s="5"/>
      <c r="AF21" s="5"/>
      <c r="AG21" s="5"/>
      <c r="AH21" s="5"/>
      <c r="AI21" s="5"/>
      <c r="AJ21" s="5"/>
      <c r="AK21" s="5"/>
      <c r="AL21" s="5"/>
      <c r="AM21" s="5"/>
      <c r="AN21" s="5"/>
      <c r="AO21" s="138"/>
      <c r="AP21" s="59"/>
    </row>
    <row r="22" spans="1:42" ht="18" customHeight="1" x14ac:dyDescent="0.3">
      <c r="A22" s="290" t="str">
        <f>IF(ISBLANK('ÁREA MEJORA COMPETENCIAL'!A22),"",'ÁREA MEJORA COMPETENCIAL'!A22)</f>
        <v/>
      </c>
      <c r="B22" s="291" t="str">
        <f>IF(ISBLANK('ÁREA MEJORA COMPETENCIAL'!B22),"",'ÁREA MEJORA COMPETENCIAL'!B22)</f>
        <v/>
      </c>
      <c r="C22" s="291" t="str">
        <f>IF(ISBLANK('ÁREA MEJORA COMPETENCIAL'!C22),"",'ÁREA MEJORA COMPETENCIAL'!C22)</f>
        <v/>
      </c>
      <c r="D22" s="292" t="str">
        <f>IF(ISBLANK('ÁREA MEJORA COMPETENCIAL'!D22),"",'ÁREA MEJORA COMPETENCIAL'!D22)</f>
        <v/>
      </c>
      <c r="E22" s="292" t="str">
        <f>IF(ISBLANK('ÁREA MEJORA COMPETENCIAL'!E22),"",'ÁREA MEJORA COMPETENCIAL'!E22)</f>
        <v/>
      </c>
      <c r="F22" s="292" t="str">
        <f>IF(ISBLANK('ÁREA MEJORA COMPETENCIAL'!F22),"",'ÁREA MEJORA COMPETENCIAL'!F22)</f>
        <v/>
      </c>
      <c r="G22" s="293"/>
      <c r="H22" s="294" t="str">
        <f>IF(ISBLANK('ÁREA MEJORA COMPETENCIAL'!S22),"",IF('ÁREA MEJORA COMPETENCIAL'!CX22="","",IF('ÁREA MEJORA COMPETENCIAL'!CX22&gt;=0,"SI","NO")))</f>
        <v/>
      </c>
      <c r="I22" s="295" t="str">
        <f>IF('ÁREA MEJORA COMPETENCIAL'!CY22="VER RESULTADOS","",'ÁREA MEJORA COMPETENCIAL'!CY22)</f>
        <v/>
      </c>
      <c r="J22" s="296" t="str">
        <f>IF(ISBLANK('ÁREA MEJORA COMPETENCIAL'!S22),"",IF('ÁREA MEJORA COMPETENCIAL'!CX22="","",IF('ÁREA ACOMPAÑAMIENTO INT TÉC'!Y22&gt;=0,"SI","NO")))</f>
        <v/>
      </c>
      <c r="K22" s="297" t="str">
        <f>IF('ÁREA ACOMPAÑAMIENTO INT TÉC'!Z22="VER RESULTADOS","",'ÁREA ACOMPAÑAMIENTO INT TÉC'!Z22)</f>
        <v/>
      </c>
      <c r="L22" s="298" t="str">
        <f>IF(ISBLANK('ÁREA MEJORA COMPETENCIAL'!S22),"",IF('ÁREA MEJORA COMPETENCIAL'!CX22="","",IF('ÁREA COMPLEMENTARIA'!CP22&gt;=0,"SI","NO")))</f>
        <v/>
      </c>
      <c r="M22" s="299" t="str">
        <f>IF('ÁREA COMPLEMENTARIA'!CQ22="VER RESULTADOS","",'ÁREA COMPLEMENTARIA'!CQ22)</f>
        <v/>
      </c>
      <c r="N22" s="300" t="str">
        <f>IF('ÁREA MEJORA COMPETENCIAL'!CX22="","",IF(ISBLANK('ÁREA MEJORA COMPETENCIAL'!S22),"",COUNTIF(H22:L22,"SI")))</f>
        <v/>
      </c>
      <c r="O22" s="300" t="str">
        <f>IF(ISBLANK('ÁREA MEJORA COMPETENCIAL'!S22),"",
IF('ÁREA MEJORA COMPETENCIAL'!Y22=1,12,
IF('ÁREA MEJORA COMPETENCIAL'!Y22=2,24,
IF('ÁREA MEJORA COMPETENCIAL'!Y22=3,37,IF('ÁREA MEJORA COMPETENCIAL'!T22=4,54,
IF('ÁREA MEJORA COMPETENCIAL'!Y22=5,66,
IF('ÁREA MEJORA COMPETENCIAL'!Y22=6,79,
IF('ÁREA MEJORA COMPETENCIAL'!Y22=7,95,
IF('ÁREA MEJORA COMPETENCIAL'!Y22=8,108,
IF('ÁREA MEJORA COMPETENCIAL'!Y22=9,120,
IF('ÁREA MEJORA COMPETENCIAL'!Y22=10,132,
IF('ÁREA MEJORA COMPETENCIAL'!Y22=11,145,
IF('ÁREA MEJORA COMPETENCIAL'!Y22=12,161,
IF('ÁREA MEJORA COMPETENCIAL'!Y22=13,174,
IF('ÁREA MEJORA COMPETENCIAL'!Y22=14,186,
IF('ÁREA MEJORA COMPETENCIAL'!Y22=15,199,
IF('ÁREA MEJORA COMPETENCIAL'!Y22=16,211,
IF('ÁREA MEJORA COMPETENCIAL'!Y22=17,228,
IF('ÁREA MEJORA COMPETENCIAL'!Y22=18,240,
"")))))))))))))))))))</f>
        <v/>
      </c>
      <c r="P22" s="301" t="str">
        <f>IF(ISBLANK('ÁREA MEJORA COMPETENCIAL'!S22),"",
IF('ÁREA MEJORA COMPETENCIAL'!Y22=1,12,
IF('ÁREA MEJORA COMPETENCIAL'!Y22=2,24,
IF('ÁREA MEJORA COMPETENCIAL'!Y22=7,95,
IF('ÁREA MEJORA COMPETENCIAL'!Y22=8,108,
IF('ÁREA MEJORA COMPETENCIAL'!Y22=9,120,
IF('ÁREA MEJORA COMPETENCIAL'!Y22=10,132,
IF('ÁREA MEJORA COMPETENCIAL'!Y22=11,145,
IF('ÁREA MEJORA COMPETENCIAL'!Y22=12,161,
IF('ÁREA MEJORA COMPETENCIAL'!Y22=13,174,
IF('ÁREA MEJORA COMPETENCIAL'!Y22=14,186,
IF('ÁREA MEJORA COMPETENCIAL'!Y22=15,199,
IF('ÁREA MEJORA COMPETENCIAL'!Y22=16,211,
IF('ÁREA MEJORA COMPETENCIAL'!Y22=17,228,
IF('ÁREA MEJORA COMPETENCIAL'!Y22=18,240,
"")))))))))))))))</f>
        <v/>
      </c>
      <c r="Q22" s="302" t="str">
        <f>IF(ISBLANK('ÁREA MEJORA COMPETENCIAL'!S22),"",SUM('ÁREA MEJORA COMPETENCIAL'!CW22,'ÁREA ACOMPAÑAMIENTO INT TÉC'!X22,'ÁREA COMPLEMENTARIA'!CO22))</f>
        <v/>
      </c>
      <c r="R22" s="303" t="str">
        <f>IF(N22="","",IF(Q22&gt;=P22,"",IF(AND(H22="NO",'ÁREA MEJORA COMPETENCIAL'!CY22&gt;=75%,'ÁREA ACOMPAÑAMIENTO INT TÉC'!Z22&gt;=75%,'ÁREA COMPLEMENTARIA'!CQ22&gt;=75%),"SI","NO")))</f>
        <v/>
      </c>
      <c r="S22" s="303" t="str">
        <f>IF(N22="","",IF(Q22&gt;=P22,"",(IF(AND(J22="NO",'ÁREA ACOMPAÑAMIENTO INT TÉC'!Z22&gt;=75%,'ÁREA MEJORA COMPETENCIAL'!CY22&gt;=75%,'ÁREA COMPLEMENTARIA'!CQ22&gt;=75%),"SI","NO"))))</f>
        <v/>
      </c>
      <c r="T22" s="303" t="str">
        <f>IF(N22="","",IF(Q22&gt;=P22,"",(IF(AND(L22="NO",'ÁREA COMPLEMENTARIA'!CQ22&gt;=75%,'ÁREA MEJORA COMPETENCIAL'!CY22&gt;=75%,'ÁREA ACOMPAÑAMIENTO INT TÉC'!Z22&gt;=75%),"SI","NO"))))</f>
        <v/>
      </c>
      <c r="U22" s="300" t="str">
        <f t="shared" si="0"/>
        <v/>
      </c>
      <c r="V22" s="300" t="str">
        <f t="shared" si="1"/>
        <v/>
      </c>
      <c r="W22" s="300" t="str">
        <f>IF(
 Q22=0,
 "NO",
 IF(
  OR('ÁREA MEJORA COMPETENCIAL'!Y22=0, ISBLANK('ÁREA MEJORA COMPETENCIAL'!S22)),
  "",
  IF(
   AND(U22&lt;&gt;"NO PARTICIPANTE", V22&lt;&gt;"NO PARTICIPANTE"),
   "SI",
   "NO"
  )
 )
)</f>
        <v/>
      </c>
      <c r="X22" s="300" t="str">
        <f t="shared" si="2"/>
        <v/>
      </c>
      <c r="Y22" s="300" t="str">
        <f t="shared" si="3"/>
        <v/>
      </c>
      <c r="Z22" s="304" t="str">
        <f>IF(AND('ÁREA MEJORA COMPETENCIAL'!Y22&gt;6,'ÁREA MEJORA COMPETENCIAL'!CW22&gt;=32,'ÁREA ACOMPAÑAMIENTO INT TÉC'!X22&gt;=27,'ÁREA COMPLEMENTARIA'!CO22&gt;=20,Q22&gt;=P22),"SI","")</f>
        <v/>
      </c>
      <c r="AA22" s="305" t="str">
        <f>IF(ISBLANK('ÁREA MEJORA COMPETENCIAL'!S22),"",IF(Q22&gt;=P22,"",IF('ÁREA COMPLEMENTARIA'!CN22="","NO PROCEDE",IF(N22=3,"",IF(OR(R22="SI",S22="SI",T22="SI"),"SI","NO")))))</f>
        <v/>
      </c>
      <c r="AB22" s="300" t="str">
        <f>IF(ISBLANK('ÁREA MEJORA COMPETENCIAL'!S22),"",IF(AA22="SI", "SI(*)",IF(OR(N22=3,X22="SI",Y22="SI",Z22="SI"),"SI","NO")))</f>
        <v/>
      </c>
      <c r="AC22" s="331" t="str">
        <f>IF(
   ISBLANK('ÁREA MEJORA COMPETENCIAL'!S22),
   "",
   IF(
      AND(
        'ÁREA MEJORA COMPETENCIAL'!Y22&gt;6,
        'ÁREA MEJORA COMPETENCIAL'!CW22&lt;=32,
        'ÁREA ACOMPAÑAMIENTO INT TÉC'!X22&lt;=27,
        'ÁREA COMPLEMENTARIA'!CO22&lt;=20,
        Q22&lt;=P22
      ),
      0,
         IF(
               Q22=0,
               0,
               IF(
                  Z22="SI",
                  Q22/P22,
                  IF(
                     AA22="SI",
                     75/100,IF(P22=12,Q22/P22, IF(P22=24,Q22/P22, IF(
         AND('ÁREA MEJORA COMPETENCIAL'!Y22&gt;6, N22&lt;3),
         N22/3,      IF(
            OR(P22="", P22=0),
            N22/3,
                     ""
                  )
               )
            )
         )
      )
   )
)))</f>
        <v/>
      </c>
      <c r="AD22" s="7"/>
      <c r="AE22" s="5"/>
      <c r="AF22" s="5"/>
      <c r="AG22" s="5"/>
      <c r="AH22" s="5"/>
      <c r="AI22" s="5"/>
      <c r="AJ22" s="5"/>
      <c r="AK22" s="5"/>
      <c r="AL22" s="5"/>
      <c r="AM22" s="5"/>
      <c r="AN22" s="5"/>
      <c r="AO22" s="138"/>
      <c r="AP22" s="59"/>
    </row>
    <row r="23" spans="1:42" ht="18" customHeight="1" x14ac:dyDescent="0.3">
      <c r="A23" s="290" t="str">
        <f>IF(ISBLANK('ÁREA MEJORA COMPETENCIAL'!A23),"",'ÁREA MEJORA COMPETENCIAL'!A23)</f>
        <v/>
      </c>
      <c r="B23" s="291" t="str">
        <f>IF(ISBLANK('ÁREA MEJORA COMPETENCIAL'!B23),"",'ÁREA MEJORA COMPETENCIAL'!B23)</f>
        <v/>
      </c>
      <c r="C23" s="291" t="str">
        <f>IF(ISBLANK('ÁREA MEJORA COMPETENCIAL'!C23),"",'ÁREA MEJORA COMPETENCIAL'!C23)</f>
        <v/>
      </c>
      <c r="D23" s="292" t="str">
        <f>IF(ISBLANK('ÁREA MEJORA COMPETENCIAL'!D23),"",'ÁREA MEJORA COMPETENCIAL'!D23)</f>
        <v/>
      </c>
      <c r="E23" s="292" t="str">
        <f>IF(ISBLANK('ÁREA MEJORA COMPETENCIAL'!E23),"",'ÁREA MEJORA COMPETENCIAL'!E23)</f>
        <v/>
      </c>
      <c r="F23" s="292" t="str">
        <f>IF(ISBLANK('ÁREA MEJORA COMPETENCIAL'!F23),"",'ÁREA MEJORA COMPETENCIAL'!F23)</f>
        <v/>
      </c>
      <c r="G23" s="293"/>
      <c r="H23" s="294" t="str">
        <f>IF(ISBLANK('ÁREA MEJORA COMPETENCIAL'!S23),"",IF('ÁREA MEJORA COMPETENCIAL'!CX23="","",IF('ÁREA MEJORA COMPETENCIAL'!CX23&gt;=0,"SI","NO")))</f>
        <v/>
      </c>
      <c r="I23" s="295" t="str">
        <f>IF('ÁREA MEJORA COMPETENCIAL'!CY23="VER RESULTADOS","",'ÁREA MEJORA COMPETENCIAL'!CY23)</f>
        <v/>
      </c>
      <c r="J23" s="296" t="str">
        <f>IF(ISBLANK('ÁREA MEJORA COMPETENCIAL'!S23),"",IF('ÁREA MEJORA COMPETENCIAL'!CX23="","",IF('ÁREA ACOMPAÑAMIENTO INT TÉC'!Y23&gt;=0,"SI","NO")))</f>
        <v/>
      </c>
      <c r="K23" s="297" t="str">
        <f>IF('ÁREA ACOMPAÑAMIENTO INT TÉC'!Z23="VER RESULTADOS","",'ÁREA ACOMPAÑAMIENTO INT TÉC'!Z23)</f>
        <v/>
      </c>
      <c r="L23" s="298" t="str">
        <f>IF(ISBLANK('ÁREA MEJORA COMPETENCIAL'!S23),"",IF('ÁREA MEJORA COMPETENCIAL'!CX23="","",IF('ÁREA COMPLEMENTARIA'!CP23&gt;=0,"SI","NO")))</f>
        <v/>
      </c>
      <c r="M23" s="299" t="str">
        <f>IF('ÁREA COMPLEMENTARIA'!CQ23="VER RESULTADOS","",'ÁREA COMPLEMENTARIA'!CQ23)</f>
        <v/>
      </c>
      <c r="N23" s="300" t="str">
        <f>IF('ÁREA MEJORA COMPETENCIAL'!CX23="","",IF(ISBLANK('ÁREA MEJORA COMPETENCIAL'!S23),"",COUNTIF(H23:L23,"SI")))</f>
        <v/>
      </c>
      <c r="O23" s="300" t="str">
        <f>IF(ISBLANK('ÁREA MEJORA COMPETENCIAL'!S23),"",
IF('ÁREA MEJORA COMPETENCIAL'!Y23=1,12,
IF('ÁREA MEJORA COMPETENCIAL'!Y23=2,24,
IF('ÁREA MEJORA COMPETENCIAL'!Y23=3,37,IF('ÁREA MEJORA COMPETENCIAL'!T23=4,54,
IF('ÁREA MEJORA COMPETENCIAL'!Y23=5,66,
IF('ÁREA MEJORA COMPETENCIAL'!Y23=6,79,
IF('ÁREA MEJORA COMPETENCIAL'!Y23=7,95,
IF('ÁREA MEJORA COMPETENCIAL'!Y23=8,108,
IF('ÁREA MEJORA COMPETENCIAL'!Y23=9,120,
IF('ÁREA MEJORA COMPETENCIAL'!Y23=10,132,
IF('ÁREA MEJORA COMPETENCIAL'!Y23=11,145,
IF('ÁREA MEJORA COMPETENCIAL'!Y23=12,161,
IF('ÁREA MEJORA COMPETENCIAL'!Y23=13,174,
IF('ÁREA MEJORA COMPETENCIAL'!Y23=14,186,
IF('ÁREA MEJORA COMPETENCIAL'!Y23=15,199,
IF('ÁREA MEJORA COMPETENCIAL'!Y23=16,211,
IF('ÁREA MEJORA COMPETENCIAL'!Y23=17,228,
IF('ÁREA MEJORA COMPETENCIAL'!Y23=18,240,
"")))))))))))))))))))</f>
        <v/>
      </c>
      <c r="P23" s="301" t="str">
        <f>IF(ISBLANK('ÁREA MEJORA COMPETENCIAL'!S23),"",
IF('ÁREA MEJORA COMPETENCIAL'!Y23=1,12,
IF('ÁREA MEJORA COMPETENCIAL'!Y23=2,24,
IF('ÁREA MEJORA COMPETENCIAL'!Y23=7,95,
IF('ÁREA MEJORA COMPETENCIAL'!Y23=8,108,
IF('ÁREA MEJORA COMPETENCIAL'!Y23=9,120,
IF('ÁREA MEJORA COMPETENCIAL'!Y23=10,132,
IF('ÁREA MEJORA COMPETENCIAL'!Y23=11,145,
IF('ÁREA MEJORA COMPETENCIAL'!Y23=12,161,
IF('ÁREA MEJORA COMPETENCIAL'!Y23=13,174,
IF('ÁREA MEJORA COMPETENCIAL'!Y23=14,186,
IF('ÁREA MEJORA COMPETENCIAL'!Y23=15,199,
IF('ÁREA MEJORA COMPETENCIAL'!Y23=16,211,
IF('ÁREA MEJORA COMPETENCIAL'!Y23=17,228,
IF('ÁREA MEJORA COMPETENCIAL'!Y23=18,240,
"")))))))))))))))</f>
        <v/>
      </c>
      <c r="Q23" s="302" t="str">
        <f>IF(ISBLANK('ÁREA MEJORA COMPETENCIAL'!S23),"",SUM('ÁREA MEJORA COMPETENCIAL'!CW23,'ÁREA ACOMPAÑAMIENTO INT TÉC'!X23,'ÁREA COMPLEMENTARIA'!CO23))</f>
        <v/>
      </c>
      <c r="R23" s="303" t="str">
        <f>IF(N23="","",IF(Q23&gt;=P23,"",IF(AND(H23="NO",'ÁREA MEJORA COMPETENCIAL'!CY23&gt;=75%,'ÁREA ACOMPAÑAMIENTO INT TÉC'!Z23&gt;=75%,'ÁREA COMPLEMENTARIA'!CQ23&gt;=75%),"SI","NO")))</f>
        <v/>
      </c>
      <c r="S23" s="303" t="str">
        <f>IF(N23="","",IF(Q23&gt;=P23,"",(IF(AND(J23="NO",'ÁREA ACOMPAÑAMIENTO INT TÉC'!Z23&gt;=75%,'ÁREA MEJORA COMPETENCIAL'!CY23&gt;=75%,'ÁREA COMPLEMENTARIA'!CQ23&gt;=75%),"SI","NO"))))</f>
        <v/>
      </c>
      <c r="T23" s="303" t="str">
        <f>IF(N23="","",IF(Q23&gt;=P23,"",(IF(AND(L23="NO",'ÁREA COMPLEMENTARIA'!CQ23&gt;=75%,'ÁREA MEJORA COMPETENCIAL'!CY23&gt;=75%,'ÁREA ACOMPAÑAMIENTO INT TÉC'!Z23&gt;=75%),"SI","NO"))))</f>
        <v/>
      </c>
      <c r="U23" s="300" t="str">
        <f t="shared" si="0"/>
        <v/>
      </c>
      <c r="V23" s="300" t="str">
        <f t="shared" si="1"/>
        <v/>
      </c>
      <c r="W23" s="300" t="str">
        <f>IF(
 Q23=0,
 "NO",
 IF(
  OR('ÁREA MEJORA COMPETENCIAL'!Y23=0, ISBLANK('ÁREA MEJORA COMPETENCIAL'!S23)),
  "",
  IF(
   AND(U23&lt;&gt;"NO PARTICIPANTE", V23&lt;&gt;"NO PARTICIPANTE"),
   "SI",
   "NO"
  )
 )
)</f>
        <v/>
      </c>
      <c r="X23" s="300" t="str">
        <f t="shared" si="2"/>
        <v/>
      </c>
      <c r="Y23" s="300" t="str">
        <f t="shared" si="3"/>
        <v/>
      </c>
      <c r="Z23" s="304" t="str">
        <f>IF(AND('ÁREA MEJORA COMPETENCIAL'!Y23&gt;6,'ÁREA MEJORA COMPETENCIAL'!CW23&gt;=32,'ÁREA ACOMPAÑAMIENTO INT TÉC'!X23&gt;=27,'ÁREA COMPLEMENTARIA'!CO23&gt;=20,Q23&gt;=P23),"SI","")</f>
        <v/>
      </c>
      <c r="AA23" s="305" t="str">
        <f>IF(ISBLANK('ÁREA MEJORA COMPETENCIAL'!S23),"",IF(Q23&gt;=P23,"",IF('ÁREA COMPLEMENTARIA'!CN23="","NO PROCEDE",IF(N23=3,"",IF(OR(R23="SI",S23="SI",T23="SI"),"SI","NO")))))</f>
        <v/>
      </c>
      <c r="AB23" s="300" t="str">
        <f>IF(ISBLANK('ÁREA MEJORA COMPETENCIAL'!S23),"",IF(AA23="SI", "SI(*)",IF(OR(N23=3,X23="SI",Y23="SI",Z23="SI"),"SI","NO")))</f>
        <v/>
      </c>
      <c r="AC23" s="331" t="str">
        <f>IF(
   ISBLANK('ÁREA MEJORA COMPETENCIAL'!S23),
   "",
   IF(
      AND(
        'ÁREA MEJORA COMPETENCIAL'!Y23&gt;6,
        'ÁREA MEJORA COMPETENCIAL'!CW23&lt;=32,
        'ÁREA ACOMPAÑAMIENTO INT TÉC'!X23&lt;=27,
        'ÁREA COMPLEMENTARIA'!CO23&lt;=20,
        Q23&lt;=P23
      ),
      0,
         IF(
               Q23=0,
               0,
               IF(
                  Z23="SI",
                  Q23/P23,
                  IF(
                     AA23="SI",
                     75/100,IF(P23=12,Q23/P23, IF(P23=24,Q23/P23, IF(
         AND('ÁREA MEJORA COMPETENCIAL'!Y23&gt;6, N23&lt;3),
         N23/3,      IF(
            OR(P23="", P23=0),
            N23/3,
                     ""
                  )
               )
            )
         )
      )
   )
)))</f>
        <v/>
      </c>
      <c r="AD23" s="7"/>
      <c r="AE23" s="5"/>
      <c r="AF23" s="5"/>
      <c r="AG23" s="5"/>
      <c r="AH23" s="5"/>
      <c r="AI23" s="5"/>
      <c r="AJ23" s="5"/>
      <c r="AK23" s="5"/>
      <c r="AL23" s="5"/>
      <c r="AM23" s="5"/>
      <c r="AN23" s="5"/>
      <c r="AO23" s="138"/>
      <c r="AP23" s="59"/>
    </row>
    <row r="24" spans="1:42" ht="18" customHeight="1" x14ac:dyDescent="0.3">
      <c r="A24" s="290" t="str">
        <f>IF(ISBLANK('ÁREA MEJORA COMPETENCIAL'!A24),"",'ÁREA MEJORA COMPETENCIAL'!A24)</f>
        <v/>
      </c>
      <c r="B24" s="291" t="str">
        <f>IF(ISBLANK('ÁREA MEJORA COMPETENCIAL'!B24),"",'ÁREA MEJORA COMPETENCIAL'!B24)</f>
        <v/>
      </c>
      <c r="C24" s="291" t="str">
        <f>IF(ISBLANK('ÁREA MEJORA COMPETENCIAL'!C24),"",'ÁREA MEJORA COMPETENCIAL'!C24)</f>
        <v/>
      </c>
      <c r="D24" s="292" t="str">
        <f>IF(ISBLANK('ÁREA MEJORA COMPETENCIAL'!D24),"",'ÁREA MEJORA COMPETENCIAL'!D24)</f>
        <v/>
      </c>
      <c r="E24" s="292" t="str">
        <f>IF(ISBLANK('ÁREA MEJORA COMPETENCIAL'!E24),"",'ÁREA MEJORA COMPETENCIAL'!E24)</f>
        <v/>
      </c>
      <c r="F24" s="292" t="str">
        <f>IF(ISBLANK('ÁREA MEJORA COMPETENCIAL'!F24),"",'ÁREA MEJORA COMPETENCIAL'!F24)</f>
        <v/>
      </c>
      <c r="G24" s="293"/>
      <c r="H24" s="294" t="str">
        <f>IF(ISBLANK('ÁREA MEJORA COMPETENCIAL'!S24),"",IF('ÁREA MEJORA COMPETENCIAL'!CX24="","",IF('ÁREA MEJORA COMPETENCIAL'!CX24&gt;=0,"SI","NO")))</f>
        <v/>
      </c>
      <c r="I24" s="295" t="str">
        <f>IF('ÁREA MEJORA COMPETENCIAL'!CY24="VER RESULTADOS","",'ÁREA MEJORA COMPETENCIAL'!CY24)</f>
        <v/>
      </c>
      <c r="J24" s="296" t="str">
        <f>IF(ISBLANK('ÁREA MEJORA COMPETENCIAL'!S24),"",IF('ÁREA MEJORA COMPETENCIAL'!CX24="","",IF('ÁREA ACOMPAÑAMIENTO INT TÉC'!Y24&gt;=0,"SI","NO")))</f>
        <v/>
      </c>
      <c r="K24" s="297" t="str">
        <f>IF('ÁREA ACOMPAÑAMIENTO INT TÉC'!Z24="VER RESULTADOS","",'ÁREA ACOMPAÑAMIENTO INT TÉC'!Z24)</f>
        <v/>
      </c>
      <c r="L24" s="298" t="str">
        <f>IF(ISBLANK('ÁREA MEJORA COMPETENCIAL'!S24),"",IF('ÁREA MEJORA COMPETENCIAL'!CX24="","",IF('ÁREA COMPLEMENTARIA'!CP24&gt;=0,"SI","NO")))</f>
        <v/>
      </c>
      <c r="M24" s="299" t="str">
        <f>IF('ÁREA COMPLEMENTARIA'!CQ24="VER RESULTADOS","",'ÁREA COMPLEMENTARIA'!CQ24)</f>
        <v/>
      </c>
      <c r="N24" s="300" t="str">
        <f>IF('ÁREA MEJORA COMPETENCIAL'!CX24="","",IF(ISBLANK('ÁREA MEJORA COMPETENCIAL'!S24),"",COUNTIF(H24:L24,"SI")))</f>
        <v/>
      </c>
      <c r="O24" s="300" t="str">
        <f>IF(ISBLANK('ÁREA MEJORA COMPETENCIAL'!S24),"",
IF('ÁREA MEJORA COMPETENCIAL'!Y24=1,12,
IF('ÁREA MEJORA COMPETENCIAL'!Y24=2,24,
IF('ÁREA MEJORA COMPETENCIAL'!Y24=3,37,IF('ÁREA MEJORA COMPETENCIAL'!T24=4,54,
IF('ÁREA MEJORA COMPETENCIAL'!Y24=5,66,
IF('ÁREA MEJORA COMPETENCIAL'!Y24=6,79,
IF('ÁREA MEJORA COMPETENCIAL'!Y24=7,95,
IF('ÁREA MEJORA COMPETENCIAL'!Y24=8,108,
IF('ÁREA MEJORA COMPETENCIAL'!Y24=9,120,
IF('ÁREA MEJORA COMPETENCIAL'!Y24=10,132,
IF('ÁREA MEJORA COMPETENCIAL'!Y24=11,145,
IF('ÁREA MEJORA COMPETENCIAL'!Y24=12,161,
IF('ÁREA MEJORA COMPETENCIAL'!Y24=13,174,
IF('ÁREA MEJORA COMPETENCIAL'!Y24=14,186,
IF('ÁREA MEJORA COMPETENCIAL'!Y24=15,199,
IF('ÁREA MEJORA COMPETENCIAL'!Y24=16,211,
IF('ÁREA MEJORA COMPETENCIAL'!Y24=17,228,
IF('ÁREA MEJORA COMPETENCIAL'!Y24=18,240,
"")))))))))))))))))))</f>
        <v/>
      </c>
      <c r="P24" s="301" t="str">
        <f>IF(ISBLANK('ÁREA MEJORA COMPETENCIAL'!S24),"",
IF('ÁREA MEJORA COMPETENCIAL'!Y24=1,12,
IF('ÁREA MEJORA COMPETENCIAL'!Y24=2,24,
IF('ÁREA MEJORA COMPETENCIAL'!Y24=7,95,
IF('ÁREA MEJORA COMPETENCIAL'!Y24=8,108,
IF('ÁREA MEJORA COMPETENCIAL'!Y24=9,120,
IF('ÁREA MEJORA COMPETENCIAL'!Y24=10,132,
IF('ÁREA MEJORA COMPETENCIAL'!Y24=11,145,
IF('ÁREA MEJORA COMPETENCIAL'!Y24=12,161,
IF('ÁREA MEJORA COMPETENCIAL'!Y24=13,174,
IF('ÁREA MEJORA COMPETENCIAL'!Y24=14,186,
IF('ÁREA MEJORA COMPETENCIAL'!Y24=15,199,
IF('ÁREA MEJORA COMPETENCIAL'!Y24=16,211,
IF('ÁREA MEJORA COMPETENCIAL'!Y24=17,228,
IF('ÁREA MEJORA COMPETENCIAL'!Y24=18,240,
"")))))))))))))))</f>
        <v/>
      </c>
      <c r="Q24" s="302" t="str">
        <f>IF(ISBLANK('ÁREA MEJORA COMPETENCIAL'!S24),"",SUM('ÁREA MEJORA COMPETENCIAL'!CW24,'ÁREA ACOMPAÑAMIENTO INT TÉC'!X24,'ÁREA COMPLEMENTARIA'!CO24))</f>
        <v/>
      </c>
      <c r="R24" s="303" t="str">
        <f>IF(N24="","",IF(Q24&gt;=P24,"",IF(AND(H24="NO",'ÁREA MEJORA COMPETENCIAL'!CY24&gt;=75%,'ÁREA ACOMPAÑAMIENTO INT TÉC'!Z24&gt;=75%,'ÁREA COMPLEMENTARIA'!CQ24&gt;=75%),"SI","NO")))</f>
        <v/>
      </c>
      <c r="S24" s="303" t="str">
        <f>IF(N24="","",IF(Q24&gt;=P24,"",(IF(AND(J24="NO",'ÁREA ACOMPAÑAMIENTO INT TÉC'!Z24&gt;=75%,'ÁREA MEJORA COMPETENCIAL'!CY24&gt;=75%,'ÁREA COMPLEMENTARIA'!CQ24&gt;=75%),"SI","NO"))))</f>
        <v/>
      </c>
      <c r="T24" s="303" t="str">
        <f>IF(N24="","",IF(Q24&gt;=P24,"",(IF(AND(L24="NO",'ÁREA COMPLEMENTARIA'!CQ24&gt;=75%,'ÁREA MEJORA COMPETENCIAL'!CY24&gt;=75%,'ÁREA ACOMPAÑAMIENTO INT TÉC'!Z24&gt;=75%),"SI","NO"))))</f>
        <v/>
      </c>
      <c r="U24" s="300" t="str">
        <f t="shared" si="0"/>
        <v/>
      </c>
      <c r="V24" s="300" t="str">
        <f t="shared" si="1"/>
        <v/>
      </c>
      <c r="W24" s="300" t="str">
        <f>IF(
 Q24=0,
 "NO",
 IF(
  OR('ÁREA MEJORA COMPETENCIAL'!Y24=0, ISBLANK('ÁREA MEJORA COMPETENCIAL'!S24)),
  "",
  IF(
   AND(U24&lt;&gt;"NO PARTICIPANTE", V24&lt;&gt;"NO PARTICIPANTE"),
   "SI",
   "NO"
  )
 )
)</f>
        <v/>
      </c>
      <c r="X24" s="300" t="str">
        <f t="shared" si="2"/>
        <v/>
      </c>
      <c r="Y24" s="300" t="str">
        <f t="shared" si="3"/>
        <v/>
      </c>
      <c r="Z24" s="304" t="str">
        <f>IF(AND('ÁREA MEJORA COMPETENCIAL'!Y24&gt;6,'ÁREA MEJORA COMPETENCIAL'!CW24&gt;=32,'ÁREA ACOMPAÑAMIENTO INT TÉC'!X24&gt;=27,'ÁREA COMPLEMENTARIA'!CO24&gt;=20,Q24&gt;=P24),"SI","")</f>
        <v/>
      </c>
      <c r="AA24" s="305" t="str">
        <f>IF(ISBLANK('ÁREA MEJORA COMPETENCIAL'!S24),"",IF(Q24&gt;=P24,"",IF('ÁREA COMPLEMENTARIA'!CN24="","NO PROCEDE",IF(N24=3,"",IF(OR(R24="SI",S24="SI",T24="SI"),"SI","NO")))))</f>
        <v/>
      </c>
      <c r="AB24" s="300" t="str">
        <f>IF(ISBLANK('ÁREA MEJORA COMPETENCIAL'!S24),"",IF(AA24="SI", "SI(*)",IF(OR(N24=3,X24="SI",Y24="SI",Z24="SI"),"SI","NO")))</f>
        <v/>
      </c>
      <c r="AC24" s="331" t="str">
        <f>IF(
   ISBLANK('ÁREA MEJORA COMPETENCIAL'!S24),
   "",
   IF(
      AND(
        'ÁREA MEJORA COMPETENCIAL'!Y24&gt;6,
        'ÁREA MEJORA COMPETENCIAL'!CW24&lt;=32,
        'ÁREA ACOMPAÑAMIENTO INT TÉC'!X24&lt;=27,
        'ÁREA COMPLEMENTARIA'!CO24&lt;=20,
        Q24&lt;=P24
      ),
      0,
         IF(
               Q24=0,
               0,
               IF(
                  Z24="SI",
                  Q24/P24,
                  IF(
                     AA24="SI",
                     75/100,IF(P24=12,Q24/P24, IF(P24=24,Q24/P24, IF(
         AND('ÁREA MEJORA COMPETENCIAL'!Y24&gt;6, N24&lt;3),
         N24/3,      IF(
            OR(P24="", P24=0),
            N24/3,
                     ""
                  )
               )
            )
         )
      )
   )
)))</f>
        <v/>
      </c>
      <c r="AD24" s="7"/>
      <c r="AE24" s="5"/>
      <c r="AF24" s="5"/>
      <c r="AG24" s="5"/>
      <c r="AH24" s="5"/>
      <c r="AI24" s="5"/>
      <c r="AJ24" s="5"/>
      <c r="AK24" s="5"/>
      <c r="AL24" s="5"/>
      <c r="AM24" s="5"/>
      <c r="AN24" s="5"/>
      <c r="AO24" s="138"/>
      <c r="AP24" s="59"/>
    </row>
    <row r="25" spans="1:42" ht="18" customHeight="1" x14ac:dyDescent="0.3">
      <c r="A25" s="290" t="str">
        <f>IF(ISBLANK('ÁREA MEJORA COMPETENCIAL'!A25),"",'ÁREA MEJORA COMPETENCIAL'!A25)</f>
        <v/>
      </c>
      <c r="B25" s="291" t="str">
        <f>IF(ISBLANK('ÁREA MEJORA COMPETENCIAL'!B25),"",'ÁREA MEJORA COMPETENCIAL'!B25)</f>
        <v/>
      </c>
      <c r="C25" s="291" t="str">
        <f>IF(ISBLANK('ÁREA MEJORA COMPETENCIAL'!C25),"",'ÁREA MEJORA COMPETENCIAL'!C25)</f>
        <v/>
      </c>
      <c r="D25" s="292" t="str">
        <f>IF(ISBLANK('ÁREA MEJORA COMPETENCIAL'!D25),"",'ÁREA MEJORA COMPETENCIAL'!D25)</f>
        <v/>
      </c>
      <c r="E25" s="292" t="str">
        <f>IF(ISBLANK('ÁREA MEJORA COMPETENCIAL'!E25),"",'ÁREA MEJORA COMPETENCIAL'!E25)</f>
        <v/>
      </c>
      <c r="F25" s="292" t="str">
        <f>IF(ISBLANK('ÁREA MEJORA COMPETENCIAL'!F25),"",'ÁREA MEJORA COMPETENCIAL'!F25)</f>
        <v/>
      </c>
      <c r="G25" s="293"/>
      <c r="H25" s="294" t="str">
        <f>IF(ISBLANK('ÁREA MEJORA COMPETENCIAL'!S25),"",IF('ÁREA MEJORA COMPETENCIAL'!CX25="","",IF('ÁREA MEJORA COMPETENCIAL'!CX25&gt;=0,"SI","NO")))</f>
        <v/>
      </c>
      <c r="I25" s="295" t="str">
        <f>IF('ÁREA MEJORA COMPETENCIAL'!CY25="VER RESULTADOS","",'ÁREA MEJORA COMPETENCIAL'!CY25)</f>
        <v/>
      </c>
      <c r="J25" s="296" t="str">
        <f>IF(ISBLANK('ÁREA MEJORA COMPETENCIAL'!S25),"",IF('ÁREA MEJORA COMPETENCIAL'!CX25="","",IF('ÁREA ACOMPAÑAMIENTO INT TÉC'!Y25&gt;=0,"SI","NO")))</f>
        <v/>
      </c>
      <c r="K25" s="297" t="str">
        <f>IF('ÁREA ACOMPAÑAMIENTO INT TÉC'!Z25="VER RESULTADOS","",'ÁREA ACOMPAÑAMIENTO INT TÉC'!Z25)</f>
        <v/>
      </c>
      <c r="L25" s="298" t="str">
        <f>IF(ISBLANK('ÁREA MEJORA COMPETENCIAL'!S25),"",IF('ÁREA MEJORA COMPETENCIAL'!CX25="","",IF('ÁREA COMPLEMENTARIA'!CP25&gt;=0,"SI","NO")))</f>
        <v/>
      </c>
      <c r="M25" s="299" t="str">
        <f>IF('ÁREA COMPLEMENTARIA'!CQ25="VER RESULTADOS","",'ÁREA COMPLEMENTARIA'!CQ25)</f>
        <v/>
      </c>
      <c r="N25" s="300" t="str">
        <f>IF('ÁREA MEJORA COMPETENCIAL'!CX25="","",IF(ISBLANK('ÁREA MEJORA COMPETENCIAL'!S25),"",COUNTIF(H25:L25,"SI")))</f>
        <v/>
      </c>
      <c r="O25" s="300" t="str">
        <f>IF(ISBLANK('ÁREA MEJORA COMPETENCIAL'!S25),"",
IF('ÁREA MEJORA COMPETENCIAL'!Y25=1,12,
IF('ÁREA MEJORA COMPETENCIAL'!Y25=2,24,
IF('ÁREA MEJORA COMPETENCIAL'!Y25=3,37,IF('ÁREA MEJORA COMPETENCIAL'!T25=4,54,
IF('ÁREA MEJORA COMPETENCIAL'!Y25=5,66,
IF('ÁREA MEJORA COMPETENCIAL'!Y25=6,79,
IF('ÁREA MEJORA COMPETENCIAL'!Y25=7,95,
IF('ÁREA MEJORA COMPETENCIAL'!Y25=8,108,
IF('ÁREA MEJORA COMPETENCIAL'!Y25=9,120,
IF('ÁREA MEJORA COMPETENCIAL'!Y25=10,132,
IF('ÁREA MEJORA COMPETENCIAL'!Y25=11,145,
IF('ÁREA MEJORA COMPETENCIAL'!Y25=12,161,
IF('ÁREA MEJORA COMPETENCIAL'!Y25=13,174,
IF('ÁREA MEJORA COMPETENCIAL'!Y25=14,186,
IF('ÁREA MEJORA COMPETENCIAL'!Y25=15,199,
IF('ÁREA MEJORA COMPETENCIAL'!Y25=16,211,
IF('ÁREA MEJORA COMPETENCIAL'!Y25=17,228,
IF('ÁREA MEJORA COMPETENCIAL'!Y25=18,240,
"")))))))))))))))))))</f>
        <v/>
      </c>
      <c r="P25" s="301" t="str">
        <f>IF(ISBLANK('ÁREA MEJORA COMPETENCIAL'!S25),"",
IF('ÁREA MEJORA COMPETENCIAL'!Y25=1,12,
IF('ÁREA MEJORA COMPETENCIAL'!Y25=2,24,
IF('ÁREA MEJORA COMPETENCIAL'!Y25=7,95,
IF('ÁREA MEJORA COMPETENCIAL'!Y25=8,108,
IF('ÁREA MEJORA COMPETENCIAL'!Y25=9,120,
IF('ÁREA MEJORA COMPETENCIAL'!Y25=10,132,
IF('ÁREA MEJORA COMPETENCIAL'!Y25=11,145,
IF('ÁREA MEJORA COMPETENCIAL'!Y25=12,161,
IF('ÁREA MEJORA COMPETENCIAL'!Y25=13,174,
IF('ÁREA MEJORA COMPETENCIAL'!Y25=14,186,
IF('ÁREA MEJORA COMPETENCIAL'!Y25=15,199,
IF('ÁREA MEJORA COMPETENCIAL'!Y25=16,211,
IF('ÁREA MEJORA COMPETENCIAL'!Y25=17,228,
IF('ÁREA MEJORA COMPETENCIAL'!Y25=18,240,
"")))))))))))))))</f>
        <v/>
      </c>
      <c r="Q25" s="302" t="str">
        <f>IF(ISBLANK('ÁREA MEJORA COMPETENCIAL'!S25),"",SUM('ÁREA MEJORA COMPETENCIAL'!CW25,'ÁREA ACOMPAÑAMIENTO INT TÉC'!X25,'ÁREA COMPLEMENTARIA'!CO25))</f>
        <v/>
      </c>
      <c r="R25" s="303" t="str">
        <f>IF(N25="","",IF(Q25&gt;=P25,"",IF(AND(H25="NO",'ÁREA MEJORA COMPETENCIAL'!CY25&gt;=75%,'ÁREA ACOMPAÑAMIENTO INT TÉC'!Z25&gt;=75%,'ÁREA COMPLEMENTARIA'!CQ25&gt;=75%),"SI","NO")))</f>
        <v/>
      </c>
      <c r="S25" s="303" t="str">
        <f>IF(N25="","",IF(Q25&gt;=P25,"",(IF(AND(J25="NO",'ÁREA ACOMPAÑAMIENTO INT TÉC'!Z25&gt;=75%,'ÁREA MEJORA COMPETENCIAL'!CY25&gt;=75%,'ÁREA COMPLEMENTARIA'!CQ25&gt;=75%),"SI","NO"))))</f>
        <v/>
      </c>
      <c r="T25" s="303" t="str">
        <f>IF(N25="","",IF(Q25&gt;=P25,"",(IF(AND(L25="NO",'ÁREA COMPLEMENTARIA'!CQ25&gt;=75%,'ÁREA MEJORA COMPETENCIAL'!CY25&gt;=75%,'ÁREA ACOMPAÑAMIENTO INT TÉC'!Z25&gt;=75%),"SI","NO"))))</f>
        <v/>
      </c>
      <c r="U25" s="300" t="str">
        <f t="shared" si="0"/>
        <v/>
      </c>
      <c r="V25" s="300" t="str">
        <f t="shared" si="1"/>
        <v/>
      </c>
      <c r="W25" s="300" t="str">
        <f>IF(
 Q25=0,
 "NO",
 IF(
  OR('ÁREA MEJORA COMPETENCIAL'!Y25=0, ISBLANK('ÁREA MEJORA COMPETENCIAL'!S25)),
  "",
  IF(
   AND(U25&lt;&gt;"NO PARTICIPANTE", V25&lt;&gt;"NO PARTICIPANTE"),
   "SI",
   "NO"
  )
 )
)</f>
        <v/>
      </c>
      <c r="X25" s="300" t="str">
        <f t="shared" si="2"/>
        <v/>
      </c>
      <c r="Y25" s="300" t="str">
        <f t="shared" si="3"/>
        <v/>
      </c>
      <c r="Z25" s="304" t="str">
        <f>IF(AND('ÁREA MEJORA COMPETENCIAL'!Y25&gt;6,'ÁREA MEJORA COMPETENCIAL'!CW25&gt;=32,'ÁREA ACOMPAÑAMIENTO INT TÉC'!X25&gt;=27,'ÁREA COMPLEMENTARIA'!CO25&gt;=20,Q25&gt;=P25),"SI","")</f>
        <v/>
      </c>
      <c r="AA25" s="305" t="str">
        <f>IF(ISBLANK('ÁREA MEJORA COMPETENCIAL'!S25),"",IF(Q25&gt;=P25,"",IF('ÁREA COMPLEMENTARIA'!CN25="","NO PROCEDE",IF(N25=3,"",IF(OR(R25="SI",S25="SI",T25="SI"),"SI","NO")))))</f>
        <v/>
      </c>
      <c r="AB25" s="300" t="str">
        <f>IF(ISBLANK('ÁREA MEJORA COMPETENCIAL'!S25),"",IF(AA25="SI", "SI(*)",IF(OR(N25=3,X25="SI",Y25="SI",Z25="SI"),"SI","NO")))</f>
        <v/>
      </c>
      <c r="AC25" s="331" t="str">
        <f>IF(
   ISBLANK('ÁREA MEJORA COMPETENCIAL'!S25),
   "",
   IF(
      AND(
        'ÁREA MEJORA COMPETENCIAL'!Y25&gt;6,
        'ÁREA MEJORA COMPETENCIAL'!CW25&lt;=32,
        'ÁREA ACOMPAÑAMIENTO INT TÉC'!X25&lt;=27,
        'ÁREA COMPLEMENTARIA'!CO25&lt;=20,
        Q25&lt;=P25
      ),
      0,
         IF(
               Q25=0,
               0,
               IF(
                  Z25="SI",
                  Q25/P25,
                  IF(
                     AA25="SI",
                     75/100,IF(P25=12,Q25/P25, IF(P25=24,Q25/P25, IF(
         AND('ÁREA MEJORA COMPETENCIAL'!Y25&gt;6, N25&lt;3),
         N25/3,      IF(
            OR(P25="", P25=0),
            N25/3,
                     ""
                  )
               )
            )
         )
      )
   )
)))</f>
        <v/>
      </c>
      <c r="AD25" s="7"/>
      <c r="AE25" s="5"/>
      <c r="AF25" s="5"/>
      <c r="AG25" s="5"/>
      <c r="AH25" s="5"/>
      <c r="AI25" s="5"/>
      <c r="AJ25" s="5"/>
      <c r="AK25" s="5"/>
      <c r="AL25" s="5"/>
      <c r="AM25" s="5"/>
      <c r="AN25" s="5"/>
      <c r="AO25" s="138"/>
      <c r="AP25" s="59"/>
    </row>
    <row r="26" spans="1:42" ht="18" customHeight="1" x14ac:dyDescent="0.3">
      <c r="A26" s="290" t="str">
        <f>IF(ISBLANK('ÁREA MEJORA COMPETENCIAL'!A26),"",'ÁREA MEJORA COMPETENCIAL'!A26)</f>
        <v/>
      </c>
      <c r="B26" s="291" t="str">
        <f>IF(ISBLANK('ÁREA MEJORA COMPETENCIAL'!B26),"",'ÁREA MEJORA COMPETENCIAL'!B26)</f>
        <v/>
      </c>
      <c r="C26" s="291" t="str">
        <f>IF(ISBLANK('ÁREA MEJORA COMPETENCIAL'!C26),"",'ÁREA MEJORA COMPETENCIAL'!C26)</f>
        <v/>
      </c>
      <c r="D26" s="292" t="str">
        <f>IF(ISBLANK('ÁREA MEJORA COMPETENCIAL'!D26),"",'ÁREA MEJORA COMPETENCIAL'!D26)</f>
        <v/>
      </c>
      <c r="E26" s="292" t="str">
        <f>IF(ISBLANK('ÁREA MEJORA COMPETENCIAL'!E26),"",'ÁREA MEJORA COMPETENCIAL'!E26)</f>
        <v/>
      </c>
      <c r="F26" s="292" t="str">
        <f>IF(ISBLANK('ÁREA MEJORA COMPETENCIAL'!F26),"",'ÁREA MEJORA COMPETENCIAL'!F26)</f>
        <v/>
      </c>
      <c r="G26" s="293"/>
      <c r="H26" s="294" t="str">
        <f>IF(ISBLANK('ÁREA MEJORA COMPETENCIAL'!S26),"",IF('ÁREA MEJORA COMPETENCIAL'!CX26="","",IF('ÁREA MEJORA COMPETENCIAL'!CX26&gt;=0,"SI","NO")))</f>
        <v/>
      </c>
      <c r="I26" s="295" t="str">
        <f>IF('ÁREA MEJORA COMPETENCIAL'!CY26="VER RESULTADOS","",'ÁREA MEJORA COMPETENCIAL'!CY26)</f>
        <v/>
      </c>
      <c r="J26" s="296" t="str">
        <f>IF(ISBLANK('ÁREA MEJORA COMPETENCIAL'!S26),"",IF('ÁREA MEJORA COMPETENCIAL'!CX26="","",IF('ÁREA ACOMPAÑAMIENTO INT TÉC'!Y26&gt;=0,"SI","NO")))</f>
        <v/>
      </c>
      <c r="K26" s="297" t="str">
        <f>IF('ÁREA ACOMPAÑAMIENTO INT TÉC'!Z26="VER RESULTADOS","",'ÁREA ACOMPAÑAMIENTO INT TÉC'!Z26)</f>
        <v/>
      </c>
      <c r="L26" s="298" t="str">
        <f>IF(ISBLANK('ÁREA MEJORA COMPETENCIAL'!S26),"",IF('ÁREA MEJORA COMPETENCIAL'!CX26="","",IF('ÁREA COMPLEMENTARIA'!CP26&gt;=0,"SI","NO")))</f>
        <v/>
      </c>
      <c r="M26" s="299" t="str">
        <f>IF('ÁREA COMPLEMENTARIA'!CQ26="VER RESULTADOS","",'ÁREA COMPLEMENTARIA'!CQ26)</f>
        <v/>
      </c>
      <c r="N26" s="300" t="str">
        <f>IF('ÁREA MEJORA COMPETENCIAL'!CX26="","",IF(ISBLANK('ÁREA MEJORA COMPETENCIAL'!S26),"",COUNTIF(H26:L26,"SI")))</f>
        <v/>
      </c>
      <c r="O26" s="300" t="str">
        <f>IF(ISBLANK('ÁREA MEJORA COMPETENCIAL'!S26),"",
IF('ÁREA MEJORA COMPETENCIAL'!Y26=1,12,
IF('ÁREA MEJORA COMPETENCIAL'!Y26=2,24,
IF('ÁREA MEJORA COMPETENCIAL'!Y26=3,37,IF('ÁREA MEJORA COMPETENCIAL'!T26=4,54,
IF('ÁREA MEJORA COMPETENCIAL'!Y26=5,66,
IF('ÁREA MEJORA COMPETENCIAL'!Y26=6,79,
IF('ÁREA MEJORA COMPETENCIAL'!Y26=7,95,
IF('ÁREA MEJORA COMPETENCIAL'!Y26=8,108,
IF('ÁREA MEJORA COMPETENCIAL'!Y26=9,120,
IF('ÁREA MEJORA COMPETENCIAL'!Y26=10,132,
IF('ÁREA MEJORA COMPETENCIAL'!Y26=11,145,
IF('ÁREA MEJORA COMPETENCIAL'!Y26=12,161,
IF('ÁREA MEJORA COMPETENCIAL'!Y26=13,174,
IF('ÁREA MEJORA COMPETENCIAL'!Y26=14,186,
IF('ÁREA MEJORA COMPETENCIAL'!Y26=15,199,
IF('ÁREA MEJORA COMPETENCIAL'!Y26=16,211,
IF('ÁREA MEJORA COMPETENCIAL'!Y26=17,228,
IF('ÁREA MEJORA COMPETENCIAL'!Y26=18,240,
"")))))))))))))))))))</f>
        <v/>
      </c>
      <c r="P26" s="301" t="str">
        <f>IF(ISBLANK('ÁREA MEJORA COMPETENCIAL'!S26),"",
IF('ÁREA MEJORA COMPETENCIAL'!Y26=1,12,
IF('ÁREA MEJORA COMPETENCIAL'!Y26=2,24,
IF('ÁREA MEJORA COMPETENCIAL'!Y26=7,95,
IF('ÁREA MEJORA COMPETENCIAL'!Y26=8,108,
IF('ÁREA MEJORA COMPETENCIAL'!Y26=9,120,
IF('ÁREA MEJORA COMPETENCIAL'!Y26=10,132,
IF('ÁREA MEJORA COMPETENCIAL'!Y26=11,145,
IF('ÁREA MEJORA COMPETENCIAL'!Y26=12,161,
IF('ÁREA MEJORA COMPETENCIAL'!Y26=13,174,
IF('ÁREA MEJORA COMPETENCIAL'!Y26=14,186,
IF('ÁREA MEJORA COMPETENCIAL'!Y26=15,199,
IF('ÁREA MEJORA COMPETENCIAL'!Y26=16,211,
IF('ÁREA MEJORA COMPETENCIAL'!Y26=17,228,
IF('ÁREA MEJORA COMPETENCIAL'!Y26=18,240,
"")))))))))))))))</f>
        <v/>
      </c>
      <c r="Q26" s="302" t="str">
        <f>IF(ISBLANK('ÁREA MEJORA COMPETENCIAL'!S26),"",SUM('ÁREA MEJORA COMPETENCIAL'!CW26,'ÁREA ACOMPAÑAMIENTO INT TÉC'!X26,'ÁREA COMPLEMENTARIA'!CO26))</f>
        <v/>
      </c>
      <c r="R26" s="303" t="str">
        <f>IF(N26="","",IF(Q26&gt;=P26,"",IF(AND(H26="NO",'ÁREA MEJORA COMPETENCIAL'!CY26&gt;=75%,'ÁREA ACOMPAÑAMIENTO INT TÉC'!Z26&gt;=75%,'ÁREA COMPLEMENTARIA'!CQ26&gt;=75%),"SI","NO")))</f>
        <v/>
      </c>
      <c r="S26" s="303" t="str">
        <f>IF(N26="","",IF(Q26&gt;=P26,"",(IF(AND(J26="NO",'ÁREA ACOMPAÑAMIENTO INT TÉC'!Z26&gt;=75%,'ÁREA MEJORA COMPETENCIAL'!CY26&gt;=75%,'ÁREA COMPLEMENTARIA'!CQ26&gt;=75%),"SI","NO"))))</f>
        <v/>
      </c>
      <c r="T26" s="303" t="str">
        <f>IF(N26="","",IF(Q26&gt;=P26,"",(IF(AND(L26="NO",'ÁREA COMPLEMENTARIA'!CQ26&gt;=75%,'ÁREA MEJORA COMPETENCIAL'!CY26&gt;=75%,'ÁREA ACOMPAÑAMIENTO INT TÉC'!Z26&gt;=75%),"SI","NO"))))</f>
        <v/>
      </c>
      <c r="U26" s="300" t="str">
        <f t="shared" si="0"/>
        <v/>
      </c>
      <c r="V26" s="300" t="str">
        <f t="shared" si="1"/>
        <v/>
      </c>
      <c r="W26" s="300" t="str">
        <f>IF(
 Q26=0,
 "NO",
 IF(
  OR('ÁREA MEJORA COMPETENCIAL'!Y26=0, ISBLANK('ÁREA MEJORA COMPETENCIAL'!S26)),
  "",
  IF(
   AND(U26&lt;&gt;"NO PARTICIPANTE", V26&lt;&gt;"NO PARTICIPANTE"),
   "SI",
   "NO"
  )
 )
)</f>
        <v/>
      </c>
      <c r="X26" s="300" t="str">
        <f t="shared" si="2"/>
        <v/>
      </c>
      <c r="Y26" s="300" t="str">
        <f t="shared" si="3"/>
        <v/>
      </c>
      <c r="Z26" s="304" t="str">
        <f>IF(AND('ÁREA MEJORA COMPETENCIAL'!Y26&gt;6,'ÁREA MEJORA COMPETENCIAL'!CW26&gt;=32,'ÁREA ACOMPAÑAMIENTO INT TÉC'!X26&gt;=27,'ÁREA COMPLEMENTARIA'!CO26&gt;=20,Q26&gt;=P26),"SI","")</f>
        <v/>
      </c>
      <c r="AA26" s="305" t="str">
        <f>IF(ISBLANK('ÁREA MEJORA COMPETENCIAL'!S26),"",IF(Q26&gt;=P26,"",IF('ÁREA COMPLEMENTARIA'!CN26="","NO PROCEDE",IF(N26=3,"",IF(OR(R26="SI",S26="SI",T26="SI"),"SI","NO")))))</f>
        <v/>
      </c>
      <c r="AB26" s="300" t="str">
        <f>IF(ISBLANK('ÁREA MEJORA COMPETENCIAL'!S26),"",IF(AA26="SI", "SI(*)",IF(OR(N26=3,X26="SI",Y26="SI",Z26="SI"),"SI","NO")))</f>
        <v/>
      </c>
      <c r="AC26" s="331" t="str">
        <f>IF(
   ISBLANK('ÁREA MEJORA COMPETENCIAL'!S26),
   "",
   IF(
      AND(
        'ÁREA MEJORA COMPETENCIAL'!Y26&gt;6,
        'ÁREA MEJORA COMPETENCIAL'!CW26&lt;=32,
        'ÁREA ACOMPAÑAMIENTO INT TÉC'!X26&lt;=27,
        'ÁREA COMPLEMENTARIA'!CO26&lt;=20,
        Q26&lt;=P26
      ),
      0,
         IF(
               Q26=0,
               0,
               IF(
                  Z26="SI",
                  Q26/P26,
                  IF(
                     AA26="SI",
                     75/100,IF(P26=12,Q26/P26, IF(P26=24,Q26/P26, IF(
         AND('ÁREA MEJORA COMPETENCIAL'!Y26&gt;6, N26&lt;3),
         N26/3,      IF(
            OR(P26="", P26=0),
            N26/3,
                     ""
                  )
               )
            )
         )
      )
   )
)))</f>
        <v/>
      </c>
      <c r="AD26" s="7"/>
      <c r="AE26" s="5"/>
      <c r="AF26" s="5"/>
      <c r="AG26" s="5"/>
      <c r="AH26" s="5"/>
      <c r="AI26" s="5"/>
      <c r="AJ26" s="5"/>
      <c r="AK26" s="5"/>
      <c r="AL26" s="5"/>
      <c r="AM26" s="5"/>
      <c r="AN26" s="5"/>
      <c r="AO26" s="138"/>
      <c r="AP26" s="59"/>
    </row>
    <row r="27" spans="1:42" ht="18" customHeight="1" x14ac:dyDescent="0.3">
      <c r="A27" s="290" t="str">
        <f>IF(ISBLANK('ÁREA MEJORA COMPETENCIAL'!A27),"",'ÁREA MEJORA COMPETENCIAL'!A27)</f>
        <v/>
      </c>
      <c r="B27" s="291" t="str">
        <f>IF(ISBLANK('ÁREA MEJORA COMPETENCIAL'!B27),"",'ÁREA MEJORA COMPETENCIAL'!B27)</f>
        <v/>
      </c>
      <c r="C27" s="291" t="str">
        <f>IF(ISBLANK('ÁREA MEJORA COMPETENCIAL'!C27),"",'ÁREA MEJORA COMPETENCIAL'!C27)</f>
        <v/>
      </c>
      <c r="D27" s="292" t="str">
        <f>IF(ISBLANK('ÁREA MEJORA COMPETENCIAL'!D27),"",'ÁREA MEJORA COMPETENCIAL'!D27)</f>
        <v/>
      </c>
      <c r="E27" s="292" t="str">
        <f>IF(ISBLANK('ÁREA MEJORA COMPETENCIAL'!E27),"",'ÁREA MEJORA COMPETENCIAL'!E27)</f>
        <v/>
      </c>
      <c r="F27" s="292" t="str">
        <f>IF(ISBLANK('ÁREA MEJORA COMPETENCIAL'!F27),"",'ÁREA MEJORA COMPETENCIAL'!F27)</f>
        <v/>
      </c>
      <c r="G27" s="293"/>
      <c r="H27" s="294" t="str">
        <f>IF(ISBLANK('ÁREA MEJORA COMPETENCIAL'!S27),"",IF('ÁREA MEJORA COMPETENCIAL'!CX27="","",IF('ÁREA MEJORA COMPETENCIAL'!CX27&gt;=0,"SI","NO")))</f>
        <v/>
      </c>
      <c r="I27" s="295" t="str">
        <f>IF('ÁREA MEJORA COMPETENCIAL'!CY27="VER RESULTADOS","",'ÁREA MEJORA COMPETENCIAL'!CY27)</f>
        <v/>
      </c>
      <c r="J27" s="296" t="str">
        <f>IF(ISBLANK('ÁREA MEJORA COMPETENCIAL'!S27),"",IF('ÁREA MEJORA COMPETENCIAL'!CX27="","",IF('ÁREA ACOMPAÑAMIENTO INT TÉC'!Y27&gt;=0,"SI","NO")))</f>
        <v/>
      </c>
      <c r="K27" s="297" t="str">
        <f>IF('ÁREA ACOMPAÑAMIENTO INT TÉC'!Z27="VER RESULTADOS","",'ÁREA ACOMPAÑAMIENTO INT TÉC'!Z27)</f>
        <v/>
      </c>
      <c r="L27" s="298" t="str">
        <f>IF(ISBLANK('ÁREA MEJORA COMPETENCIAL'!S27),"",IF('ÁREA MEJORA COMPETENCIAL'!CX27="","",IF('ÁREA COMPLEMENTARIA'!CP27&gt;=0,"SI","NO")))</f>
        <v/>
      </c>
      <c r="M27" s="299" t="str">
        <f>IF('ÁREA COMPLEMENTARIA'!CQ27="VER RESULTADOS","",'ÁREA COMPLEMENTARIA'!CQ27)</f>
        <v/>
      </c>
      <c r="N27" s="300" t="str">
        <f>IF('ÁREA MEJORA COMPETENCIAL'!CX27="","",IF(ISBLANK('ÁREA MEJORA COMPETENCIAL'!S27),"",COUNTIF(H27:L27,"SI")))</f>
        <v/>
      </c>
      <c r="O27" s="300" t="str">
        <f>IF(ISBLANK('ÁREA MEJORA COMPETENCIAL'!S27),"",
IF('ÁREA MEJORA COMPETENCIAL'!Y27=1,12,
IF('ÁREA MEJORA COMPETENCIAL'!Y27=2,24,
IF('ÁREA MEJORA COMPETENCIAL'!Y27=3,37,IF('ÁREA MEJORA COMPETENCIAL'!T27=4,54,
IF('ÁREA MEJORA COMPETENCIAL'!Y27=5,66,
IF('ÁREA MEJORA COMPETENCIAL'!Y27=6,79,
IF('ÁREA MEJORA COMPETENCIAL'!Y27=7,95,
IF('ÁREA MEJORA COMPETENCIAL'!Y27=8,108,
IF('ÁREA MEJORA COMPETENCIAL'!Y27=9,120,
IF('ÁREA MEJORA COMPETENCIAL'!Y27=10,132,
IF('ÁREA MEJORA COMPETENCIAL'!Y27=11,145,
IF('ÁREA MEJORA COMPETENCIAL'!Y27=12,161,
IF('ÁREA MEJORA COMPETENCIAL'!Y27=13,174,
IF('ÁREA MEJORA COMPETENCIAL'!Y27=14,186,
IF('ÁREA MEJORA COMPETENCIAL'!Y27=15,199,
IF('ÁREA MEJORA COMPETENCIAL'!Y27=16,211,
IF('ÁREA MEJORA COMPETENCIAL'!Y27=17,228,
IF('ÁREA MEJORA COMPETENCIAL'!Y27=18,240,
"")))))))))))))))))))</f>
        <v/>
      </c>
      <c r="P27" s="301" t="str">
        <f>IF(ISBLANK('ÁREA MEJORA COMPETENCIAL'!S27),"",
IF('ÁREA MEJORA COMPETENCIAL'!Y27=1,12,
IF('ÁREA MEJORA COMPETENCIAL'!Y27=2,24,
IF('ÁREA MEJORA COMPETENCIAL'!Y27=7,95,
IF('ÁREA MEJORA COMPETENCIAL'!Y27=8,108,
IF('ÁREA MEJORA COMPETENCIAL'!Y27=9,120,
IF('ÁREA MEJORA COMPETENCIAL'!Y27=10,132,
IF('ÁREA MEJORA COMPETENCIAL'!Y27=11,145,
IF('ÁREA MEJORA COMPETENCIAL'!Y27=12,161,
IF('ÁREA MEJORA COMPETENCIAL'!Y27=13,174,
IF('ÁREA MEJORA COMPETENCIAL'!Y27=14,186,
IF('ÁREA MEJORA COMPETENCIAL'!Y27=15,199,
IF('ÁREA MEJORA COMPETENCIAL'!Y27=16,211,
IF('ÁREA MEJORA COMPETENCIAL'!Y27=17,228,
IF('ÁREA MEJORA COMPETENCIAL'!Y27=18,240,
"")))))))))))))))</f>
        <v/>
      </c>
      <c r="Q27" s="302" t="str">
        <f>IF(ISBLANK('ÁREA MEJORA COMPETENCIAL'!S27),"",SUM('ÁREA MEJORA COMPETENCIAL'!CW27,'ÁREA ACOMPAÑAMIENTO INT TÉC'!X27,'ÁREA COMPLEMENTARIA'!CO27))</f>
        <v/>
      </c>
      <c r="R27" s="303" t="str">
        <f>IF(N27="","",IF(Q27&gt;=P27,"",IF(AND(H27="NO",'ÁREA MEJORA COMPETENCIAL'!CY27&gt;=75%,'ÁREA ACOMPAÑAMIENTO INT TÉC'!Z27&gt;=75%,'ÁREA COMPLEMENTARIA'!CQ27&gt;=75%),"SI","NO")))</f>
        <v/>
      </c>
      <c r="S27" s="303" t="str">
        <f>IF(N27="","",IF(Q27&gt;=P27,"",(IF(AND(J27="NO",'ÁREA ACOMPAÑAMIENTO INT TÉC'!Z27&gt;=75%,'ÁREA MEJORA COMPETENCIAL'!CY27&gt;=75%,'ÁREA COMPLEMENTARIA'!CQ27&gt;=75%),"SI","NO"))))</f>
        <v/>
      </c>
      <c r="T27" s="303" t="str">
        <f>IF(N27="","",IF(Q27&gt;=P27,"",(IF(AND(L27="NO",'ÁREA COMPLEMENTARIA'!CQ27&gt;=75%,'ÁREA MEJORA COMPETENCIAL'!CY27&gt;=75%,'ÁREA ACOMPAÑAMIENTO INT TÉC'!Z27&gt;=75%),"SI","NO"))))</f>
        <v/>
      </c>
      <c r="U27" s="300" t="str">
        <f t="shared" si="0"/>
        <v/>
      </c>
      <c r="V27" s="300" t="str">
        <f t="shared" si="1"/>
        <v/>
      </c>
      <c r="W27" s="300" t="str">
        <f>IF(
 Q27=0,
 "NO",
 IF(
  OR('ÁREA MEJORA COMPETENCIAL'!Y27=0, ISBLANK('ÁREA MEJORA COMPETENCIAL'!S27)),
  "",
  IF(
   AND(U27&lt;&gt;"NO PARTICIPANTE", V27&lt;&gt;"NO PARTICIPANTE"),
   "SI",
   "NO"
  )
 )
)</f>
        <v/>
      </c>
      <c r="X27" s="300" t="str">
        <f t="shared" si="2"/>
        <v/>
      </c>
      <c r="Y27" s="300" t="str">
        <f t="shared" si="3"/>
        <v/>
      </c>
      <c r="Z27" s="304" t="str">
        <f>IF(AND('ÁREA MEJORA COMPETENCIAL'!Y27&gt;6,'ÁREA MEJORA COMPETENCIAL'!CW27&gt;=32,'ÁREA ACOMPAÑAMIENTO INT TÉC'!X27&gt;=27,'ÁREA COMPLEMENTARIA'!CO27&gt;=20,Q27&gt;=P27),"SI","")</f>
        <v/>
      </c>
      <c r="AA27" s="305" t="str">
        <f>IF(ISBLANK('ÁREA MEJORA COMPETENCIAL'!S27),"",IF(Q27&gt;=P27,"",IF('ÁREA COMPLEMENTARIA'!CN27="","NO PROCEDE",IF(N27=3,"",IF(OR(R27="SI",S27="SI",T27="SI"),"SI","NO")))))</f>
        <v/>
      </c>
      <c r="AB27" s="300" t="str">
        <f>IF(ISBLANK('ÁREA MEJORA COMPETENCIAL'!S27),"",IF(AA27="SI", "SI(*)",IF(OR(N27=3,X27="SI",Y27="SI",Z27="SI"),"SI","NO")))</f>
        <v/>
      </c>
      <c r="AC27" s="331" t="str">
        <f>IF(
   ISBLANK('ÁREA MEJORA COMPETENCIAL'!S27),
   "",
   IF(
      AND(
        'ÁREA MEJORA COMPETENCIAL'!Y27&gt;6,
        'ÁREA MEJORA COMPETENCIAL'!CW27&lt;=32,
        'ÁREA ACOMPAÑAMIENTO INT TÉC'!X27&lt;=27,
        'ÁREA COMPLEMENTARIA'!CO27&lt;=20,
        Q27&lt;=P27
      ),
      0,
         IF(
               Q27=0,
               0,
               IF(
                  Z27="SI",
                  Q27/P27,
                  IF(
                     AA27="SI",
                     75/100,IF(P27=12,Q27/P27, IF(P27=24,Q27/P27, IF(
         AND('ÁREA MEJORA COMPETENCIAL'!Y27&gt;6, N27&lt;3),
         N27/3,      IF(
            OR(P27="", P27=0),
            N27/3,
                     ""
                  )
               )
            )
         )
      )
   )
)))</f>
        <v/>
      </c>
      <c r="AD27" s="7"/>
      <c r="AE27" s="5"/>
      <c r="AF27" s="5"/>
      <c r="AG27" s="5"/>
      <c r="AH27" s="5"/>
      <c r="AI27" s="5"/>
      <c r="AJ27" s="5"/>
      <c r="AK27" s="5"/>
      <c r="AL27" s="5"/>
      <c r="AM27" s="5"/>
      <c r="AN27" s="5"/>
      <c r="AO27" s="138"/>
      <c r="AP27" s="59"/>
    </row>
    <row r="28" spans="1:42" ht="18" customHeight="1" x14ac:dyDescent="0.3">
      <c r="A28" s="290" t="str">
        <f>IF(ISBLANK('ÁREA MEJORA COMPETENCIAL'!A28),"",'ÁREA MEJORA COMPETENCIAL'!A28)</f>
        <v/>
      </c>
      <c r="B28" s="291" t="str">
        <f>IF(ISBLANK('ÁREA MEJORA COMPETENCIAL'!B28),"",'ÁREA MEJORA COMPETENCIAL'!B28)</f>
        <v/>
      </c>
      <c r="C28" s="291" t="str">
        <f>IF(ISBLANK('ÁREA MEJORA COMPETENCIAL'!C28),"",'ÁREA MEJORA COMPETENCIAL'!C28)</f>
        <v/>
      </c>
      <c r="D28" s="292" t="str">
        <f>IF(ISBLANK('ÁREA MEJORA COMPETENCIAL'!D28),"",'ÁREA MEJORA COMPETENCIAL'!D28)</f>
        <v/>
      </c>
      <c r="E28" s="292" t="str">
        <f>IF(ISBLANK('ÁREA MEJORA COMPETENCIAL'!E28),"",'ÁREA MEJORA COMPETENCIAL'!E28)</f>
        <v/>
      </c>
      <c r="F28" s="292" t="str">
        <f>IF(ISBLANK('ÁREA MEJORA COMPETENCIAL'!F28),"",'ÁREA MEJORA COMPETENCIAL'!F28)</f>
        <v/>
      </c>
      <c r="G28" s="293"/>
      <c r="H28" s="294" t="str">
        <f>IF(ISBLANK('ÁREA MEJORA COMPETENCIAL'!S28),"",IF('ÁREA MEJORA COMPETENCIAL'!CX28="","",IF('ÁREA MEJORA COMPETENCIAL'!CX28&gt;=0,"SI","NO")))</f>
        <v/>
      </c>
      <c r="I28" s="295" t="str">
        <f>IF('ÁREA MEJORA COMPETENCIAL'!CY28="VER RESULTADOS","",'ÁREA MEJORA COMPETENCIAL'!CY28)</f>
        <v/>
      </c>
      <c r="J28" s="296" t="str">
        <f>IF(ISBLANK('ÁREA MEJORA COMPETENCIAL'!S28),"",IF('ÁREA MEJORA COMPETENCIAL'!CX28="","",IF('ÁREA ACOMPAÑAMIENTO INT TÉC'!Y28&gt;=0,"SI","NO")))</f>
        <v/>
      </c>
      <c r="K28" s="297" t="str">
        <f>IF('ÁREA ACOMPAÑAMIENTO INT TÉC'!Z28="VER RESULTADOS","",'ÁREA ACOMPAÑAMIENTO INT TÉC'!Z28)</f>
        <v/>
      </c>
      <c r="L28" s="298" t="str">
        <f>IF(ISBLANK('ÁREA MEJORA COMPETENCIAL'!S28),"",IF('ÁREA MEJORA COMPETENCIAL'!CX28="","",IF('ÁREA COMPLEMENTARIA'!CP28&gt;=0,"SI","NO")))</f>
        <v/>
      </c>
      <c r="M28" s="299" t="str">
        <f>IF('ÁREA COMPLEMENTARIA'!CQ28="VER RESULTADOS","",'ÁREA COMPLEMENTARIA'!CQ28)</f>
        <v/>
      </c>
      <c r="N28" s="300" t="str">
        <f>IF('ÁREA MEJORA COMPETENCIAL'!CX28="","",IF(ISBLANK('ÁREA MEJORA COMPETENCIAL'!S28),"",COUNTIF(H28:L28,"SI")))</f>
        <v/>
      </c>
      <c r="O28" s="300" t="str">
        <f>IF(ISBLANK('ÁREA MEJORA COMPETENCIAL'!S28),"",
IF('ÁREA MEJORA COMPETENCIAL'!Y28=1,12,
IF('ÁREA MEJORA COMPETENCIAL'!Y28=2,24,
IF('ÁREA MEJORA COMPETENCIAL'!Y28=3,37,IF('ÁREA MEJORA COMPETENCIAL'!T28=4,54,
IF('ÁREA MEJORA COMPETENCIAL'!Y28=5,66,
IF('ÁREA MEJORA COMPETENCIAL'!Y28=6,79,
IF('ÁREA MEJORA COMPETENCIAL'!Y28=7,95,
IF('ÁREA MEJORA COMPETENCIAL'!Y28=8,108,
IF('ÁREA MEJORA COMPETENCIAL'!Y28=9,120,
IF('ÁREA MEJORA COMPETENCIAL'!Y28=10,132,
IF('ÁREA MEJORA COMPETENCIAL'!Y28=11,145,
IF('ÁREA MEJORA COMPETENCIAL'!Y28=12,161,
IF('ÁREA MEJORA COMPETENCIAL'!Y28=13,174,
IF('ÁREA MEJORA COMPETENCIAL'!Y28=14,186,
IF('ÁREA MEJORA COMPETENCIAL'!Y28=15,199,
IF('ÁREA MEJORA COMPETENCIAL'!Y28=16,211,
IF('ÁREA MEJORA COMPETENCIAL'!Y28=17,228,
IF('ÁREA MEJORA COMPETENCIAL'!Y28=18,240,
"")))))))))))))))))))</f>
        <v/>
      </c>
      <c r="P28" s="301" t="str">
        <f>IF(ISBLANK('ÁREA MEJORA COMPETENCIAL'!S28),"",
IF('ÁREA MEJORA COMPETENCIAL'!Y28=1,12,
IF('ÁREA MEJORA COMPETENCIAL'!Y28=2,24,
IF('ÁREA MEJORA COMPETENCIAL'!Y28=7,95,
IF('ÁREA MEJORA COMPETENCIAL'!Y28=8,108,
IF('ÁREA MEJORA COMPETENCIAL'!Y28=9,120,
IF('ÁREA MEJORA COMPETENCIAL'!Y28=10,132,
IF('ÁREA MEJORA COMPETENCIAL'!Y28=11,145,
IF('ÁREA MEJORA COMPETENCIAL'!Y28=12,161,
IF('ÁREA MEJORA COMPETENCIAL'!Y28=13,174,
IF('ÁREA MEJORA COMPETENCIAL'!Y28=14,186,
IF('ÁREA MEJORA COMPETENCIAL'!Y28=15,199,
IF('ÁREA MEJORA COMPETENCIAL'!Y28=16,211,
IF('ÁREA MEJORA COMPETENCIAL'!Y28=17,228,
IF('ÁREA MEJORA COMPETENCIAL'!Y28=18,240,
"")))))))))))))))</f>
        <v/>
      </c>
      <c r="Q28" s="302" t="str">
        <f>IF(ISBLANK('ÁREA MEJORA COMPETENCIAL'!S28),"",SUM('ÁREA MEJORA COMPETENCIAL'!CW28,'ÁREA ACOMPAÑAMIENTO INT TÉC'!X28,'ÁREA COMPLEMENTARIA'!CO28))</f>
        <v/>
      </c>
      <c r="R28" s="303" t="str">
        <f>IF(N28="","",IF(Q28&gt;=P28,"",IF(AND(H28="NO",'ÁREA MEJORA COMPETENCIAL'!CY28&gt;=75%,'ÁREA ACOMPAÑAMIENTO INT TÉC'!Z28&gt;=75%,'ÁREA COMPLEMENTARIA'!CQ28&gt;=75%),"SI","NO")))</f>
        <v/>
      </c>
      <c r="S28" s="303" t="str">
        <f>IF(N28="","",IF(Q28&gt;=P28,"",(IF(AND(J28="NO",'ÁREA ACOMPAÑAMIENTO INT TÉC'!Z28&gt;=75%,'ÁREA MEJORA COMPETENCIAL'!CY28&gt;=75%,'ÁREA COMPLEMENTARIA'!CQ28&gt;=75%),"SI","NO"))))</f>
        <v/>
      </c>
      <c r="T28" s="303" t="str">
        <f>IF(N28="","",IF(Q28&gt;=P28,"",(IF(AND(L28="NO",'ÁREA COMPLEMENTARIA'!CQ28&gt;=75%,'ÁREA MEJORA COMPETENCIAL'!CY28&gt;=75%,'ÁREA ACOMPAÑAMIENTO INT TÉC'!Z28&gt;=75%),"SI","NO"))))</f>
        <v/>
      </c>
      <c r="U28" s="300" t="str">
        <f t="shared" si="0"/>
        <v/>
      </c>
      <c r="V28" s="300" t="str">
        <f t="shared" si="1"/>
        <v/>
      </c>
      <c r="W28" s="300" t="str">
        <f>IF(
 Q28=0,
 "NO",
 IF(
  OR('ÁREA MEJORA COMPETENCIAL'!Y28=0, ISBLANK('ÁREA MEJORA COMPETENCIAL'!S28)),
  "",
  IF(
   AND(U28&lt;&gt;"NO PARTICIPANTE", V28&lt;&gt;"NO PARTICIPANTE"),
   "SI",
   "NO"
  )
 )
)</f>
        <v/>
      </c>
      <c r="X28" s="300" t="str">
        <f t="shared" si="2"/>
        <v/>
      </c>
      <c r="Y28" s="300" t="str">
        <f t="shared" si="3"/>
        <v/>
      </c>
      <c r="Z28" s="304" t="str">
        <f>IF(AND('ÁREA MEJORA COMPETENCIAL'!Y28&gt;6,'ÁREA MEJORA COMPETENCIAL'!CW28&gt;=32,'ÁREA ACOMPAÑAMIENTO INT TÉC'!X28&gt;=27,'ÁREA COMPLEMENTARIA'!CO28&gt;=20,Q28&gt;=P28),"SI","")</f>
        <v/>
      </c>
      <c r="AA28" s="305" t="str">
        <f>IF(ISBLANK('ÁREA MEJORA COMPETENCIAL'!S28),"",IF(Q28&gt;=P28,"",IF('ÁREA COMPLEMENTARIA'!CN28="","NO PROCEDE",IF(N28=3,"",IF(OR(R28="SI",S28="SI",T28="SI"),"SI","NO")))))</f>
        <v/>
      </c>
      <c r="AB28" s="300" t="str">
        <f>IF(ISBLANK('ÁREA MEJORA COMPETENCIAL'!S28),"",IF(AA28="SI", "SI(*)",IF(OR(N28=3,X28="SI",Y28="SI",Z28="SI"),"SI","NO")))</f>
        <v/>
      </c>
      <c r="AC28" s="331" t="str">
        <f>IF(
   ISBLANK('ÁREA MEJORA COMPETENCIAL'!S28),
   "",
   IF(
      AND(
        'ÁREA MEJORA COMPETENCIAL'!Y28&gt;6,
        'ÁREA MEJORA COMPETENCIAL'!CW28&lt;=32,
        'ÁREA ACOMPAÑAMIENTO INT TÉC'!X28&lt;=27,
        'ÁREA COMPLEMENTARIA'!CO28&lt;=20,
        Q28&lt;=P28
      ),
      0,
         IF(
               Q28=0,
               0,
               IF(
                  Z28="SI",
                  Q28/P28,
                  IF(
                     AA28="SI",
                     75/100,IF(P28=12,Q28/P28, IF(P28=24,Q28/P28, IF(
         AND('ÁREA MEJORA COMPETENCIAL'!Y28&gt;6, N28&lt;3),
         N28/3,      IF(
            OR(P28="", P28=0),
            N28/3,
                     ""
                  )
               )
            )
         )
      )
   )
)))</f>
        <v/>
      </c>
      <c r="AD28" s="7"/>
      <c r="AE28" s="5"/>
      <c r="AF28" s="5"/>
      <c r="AG28" s="5"/>
      <c r="AH28" s="5"/>
      <c r="AI28" s="5"/>
      <c r="AJ28" s="5"/>
      <c r="AK28" s="5"/>
      <c r="AL28" s="5"/>
      <c r="AM28" s="5"/>
      <c r="AN28" s="5"/>
      <c r="AO28" s="138"/>
      <c r="AP28" s="59"/>
    </row>
    <row r="29" spans="1:42" ht="18" customHeight="1" x14ac:dyDescent="0.3">
      <c r="A29" s="290" t="str">
        <f>IF(ISBLANK('ÁREA MEJORA COMPETENCIAL'!A29),"",'ÁREA MEJORA COMPETENCIAL'!A29)</f>
        <v/>
      </c>
      <c r="B29" s="291" t="str">
        <f>IF(ISBLANK('ÁREA MEJORA COMPETENCIAL'!B29),"",'ÁREA MEJORA COMPETENCIAL'!B29)</f>
        <v/>
      </c>
      <c r="C29" s="291" t="str">
        <f>IF(ISBLANK('ÁREA MEJORA COMPETENCIAL'!C29),"",'ÁREA MEJORA COMPETENCIAL'!C29)</f>
        <v/>
      </c>
      <c r="D29" s="292" t="str">
        <f>IF(ISBLANK('ÁREA MEJORA COMPETENCIAL'!D29),"",'ÁREA MEJORA COMPETENCIAL'!D29)</f>
        <v/>
      </c>
      <c r="E29" s="292" t="str">
        <f>IF(ISBLANK('ÁREA MEJORA COMPETENCIAL'!E29),"",'ÁREA MEJORA COMPETENCIAL'!E29)</f>
        <v/>
      </c>
      <c r="F29" s="292" t="str">
        <f>IF(ISBLANK('ÁREA MEJORA COMPETENCIAL'!F29),"",'ÁREA MEJORA COMPETENCIAL'!F29)</f>
        <v/>
      </c>
      <c r="G29" s="293"/>
      <c r="H29" s="294" t="str">
        <f>IF(ISBLANK('ÁREA MEJORA COMPETENCIAL'!S29),"",IF('ÁREA MEJORA COMPETENCIAL'!CX29="","",IF('ÁREA MEJORA COMPETENCIAL'!CX29&gt;=0,"SI","NO")))</f>
        <v/>
      </c>
      <c r="I29" s="295" t="str">
        <f>IF('ÁREA MEJORA COMPETENCIAL'!CY29="VER RESULTADOS","",'ÁREA MEJORA COMPETENCIAL'!CY29)</f>
        <v/>
      </c>
      <c r="J29" s="296" t="str">
        <f>IF(ISBLANK('ÁREA MEJORA COMPETENCIAL'!S29),"",IF('ÁREA MEJORA COMPETENCIAL'!CX29="","",IF('ÁREA ACOMPAÑAMIENTO INT TÉC'!Y29&gt;=0,"SI","NO")))</f>
        <v/>
      </c>
      <c r="K29" s="297" t="str">
        <f>IF('ÁREA ACOMPAÑAMIENTO INT TÉC'!Z29="VER RESULTADOS","",'ÁREA ACOMPAÑAMIENTO INT TÉC'!Z29)</f>
        <v/>
      </c>
      <c r="L29" s="298" t="str">
        <f>IF(ISBLANK('ÁREA MEJORA COMPETENCIAL'!S29),"",IF('ÁREA MEJORA COMPETENCIAL'!CX29="","",IF('ÁREA COMPLEMENTARIA'!CP29&gt;=0,"SI","NO")))</f>
        <v/>
      </c>
      <c r="M29" s="299" t="str">
        <f>IF('ÁREA COMPLEMENTARIA'!CQ29="VER RESULTADOS","",'ÁREA COMPLEMENTARIA'!CQ29)</f>
        <v/>
      </c>
      <c r="N29" s="300" t="str">
        <f>IF('ÁREA MEJORA COMPETENCIAL'!CX29="","",IF(ISBLANK('ÁREA MEJORA COMPETENCIAL'!S29),"",COUNTIF(H29:L29,"SI")))</f>
        <v/>
      </c>
      <c r="O29" s="300" t="str">
        <f>IF(ISBLANK('ÁREA MEJORA COMPETENCIAL'!S29),"",
IF('ÁREA MEJORA COMPETENCIAL'!Y29=1,12,
IF('ÁREA MEJORA COMPETENCIAL'!Y29=2,24,
IF('ÁREA MEJORA COMPETENCIAL'!Y29=3,37,IF('ÁREA MEJORA COMPETENCIAL'!T29=4,54,
IF('ÁREA MEJORA COMPETENCIAL'!Y29=5,66,
IF('ÁREA MEJORA COMPETENCIAL'!Y29=6,79,
IF('ÁREA MEJORA COMPETENCIAL'!Y29=7,95,
IF('ÁREA MEJORA COMPETENCIAL'!Y29=8,108,
IF('ÁREA MEJORA COMPETENCIAL'!Y29=9,120,
IF('ÁREA MEJORA COMPETENCIAL'!Y29=10,132,
IF('ÁREA MEJORA COMPETENCIAL'!Y29=11,145,
IF('ÁREA MEJORA COMPETENCIAL'!Y29=12,161,
IF('ÁREA MEJORA COMPETENCIAL'!Y29=13,174,
IF('ÁREA MEJORA COMPETENCIAL'!Y29=14,186,
IF('ÁREA MEJORA COMPETENCIAL'!Y29=15,199,
IF('ÁREA MEJORA COMPETENCIAL'!Y29=16,211,
IF('ÁREA MEJORA COMPETENCIAL'!Y29=17,228,
IF('ÁREA MEJORA COMPETENCIAL'!Y29=18,240,
"")))))))))))))))))))</f>
        <v/>
      </c>
      <c r="P29" s="301" t="str">
        <f>IF(ISBLANK('ÁREA MEJORA COMPETENCIAL'!S29),"",
IF('ÁREA MEJORA COMPETENCIAL'!Y29=1,12,
IF('ÁREA MEJORA COMPETENCIAL'!Y29=2,24,
IF('ÁREA MEJORA COMPETENCIAL'!Y29=7,95,
IF('ÁREA MEJORA COMPETENCIAL'!Y29=8,108,
IF('ÁREA MEJORA COMPETENCIAL'!Y29=9,120,
IF('ÁREA MEJORA COMPETENCIAL'!Y29=10,132,
IF('ÁREA MEJORA COMPETENCIAL'!Y29=11,145,
IF('ÁREA MEJORA COMPETENCIAL'!Y29=12,161,
IF('ÁREA MEJORA COMPETENCIAL'!Y29=13,174,
IF('ÁREA MEJORA COMPETENCIAL'!Y29=14,186,
IF('ÁREA MEJORA COMPETENCIAL'!Y29=15,199,
IF('ÁREA MEJORA COMPETENCIAL'!Y29=16,211,
IF('ÁREA MEJORA COMPETENCIAL'!Y29=17,228,
IF('ÁREA MEJORA COMPETENCIAL'!Y29=18,240,
"")))))))))))))))</f>
        <v/>
      </c>
      <c r="Q29" s="302" t="str">
        <f>IF(ISBLANK('ÁREA MEJORA COMPETENCIAL'!S29),"",SUM('ÁREA MEJORA COMPETENCIAL'!CW29,'ÁREA ACOMPAÑAMIENTO INT TÉC'!X29,'ÁREA COMPLEMENTARIA'!CO29))</f>
        <v/>
      </c>
      <c r="R29" s="303" t="str">
        <f>IF(N29="","",IF(Q29&gt;=P29,"",IF(AND(H29="NO",'ÁREA MEJORA COMPETENCIAL'!CY29&gt;=75%,'ÁREA ACOMPAÑAMIENTO INT TÉC'!Z29&gt;=75%,'ÁREA COMPLEMENTARIA'!CQ29&gt;=75%),"SI","NO")))</f>
        <v/>
      </c>
      <c r="S29" s="303" t="str">
        <f>IF(N29="","",IF(Q29&gt;=P29,"",(IF(AND(J29="NO",'ÁREA ACOMPAÑAMIENTO INT TÉC'!Z29&gt;=75%,'ÁREA MEJORA COMPETENCIAL'!CY29&gt;=75%,'ÁREA COMPLEMENTARIA'!CQ29&gt;=75%),"SI","NO"))))</f>
        <v/>
      </c>
      <c r="T29" s="303" t="str">
        <f>IF(N29="","",IF(Q29&gt;=P29,"",(IF(AND(L29="NO",'ÁREA COMPLEMENTARIA'!CQ29&gt;=75%,'ÁREA MEJORA COMPETENCIAL'!CY29&gt;=75%,'ÁREA ACOMPAÑAMIENTO INT TÉC'!Z29&gt;=75%),"SI","NO"))))</f>
        <v/>
      </c>
      <c r="U29" s="300" t="str">
        <f t="shared" si="0"/>
        <v/>
      </c>
      <c r="V29" s="300" t="str">
        <f t="shared" si="1"/>
        <v/>
      </c>
      <c r="W29" s="300" t="str">
        <f>IF(
 Q29=0,
 "NO",
 IF(
  OR('ÁREA MEJORA COMPETENCIAL'!Y29=0, ISBLANK('ÁREA MEJORA COMPETENCIAL'!S29)),
  "",
  IF(
   AND(U29&lt;&gt;"NO PARTICIPANTE", V29&lt;&gt;"NO PARTICIPANTE"),
   "SI",
   "NO"
  )
 )
)</f>
        <v/>
      </c>
      <c r="X29" s="300" t="str">
        <f t="shared" si="2"/>
        <v/>
      </c>
      <c r="Y29" s="300" t="str">
        <f t="shared" si="3"/>
        <v/>
      </c>
      <c r="Z29" s="304" t="str">
        <f>IF(AND('ÁREA MEJORA COMPETENCIAL'!Y29&gt;6,'ÁREA MEJORA COMPETENCIAL'!CW29&gt;=32,'ÁREA ACOMPAÑAMIENTO INT TÉC'!X29&gt;=27,'ÁREA COMPLEMENTARIA'!CO29&gt;=20,Q29&gt;=P29),"SI","")</f>
        <v/>
      </c>
      <c r="AA29" s="305" t="str">
        <f>IF(ISBLANK('ÁREA MEJORA COMPETENCIAL'!S29),"",IF(Q29&gt;=P29,"",IF('ÁREA COMPLEMENTARIA'!CN29="","NO PROCEDE",IF(N29=3,"",IF(OR(R29="SI",S29="SI",T29="SI"),"SI","NO")))))</f>
        <v/>
      </c>
      <c r="AB29" s="300" t="str">
        <f>IF(ISBLANK('ÁREA MEJORA COMPETENCIAL'!S29),"",IF(AA29="SI", "SI(*)",IF(OR(N29=3,X29="SI",Y29="SI",Z29="SI"),"SI","NO")))</f>
        <v/>
      </c>
      <c r="AC29" s="331" t="str">
        <f>IF(
   ISBLANK('ÁREA MEJORA COMPETENCIAL'!S29),
   "",
   IF(
      AND(
        'ÁREA MEJORA COMPETENCIAL'!Y29&gt;6,
        'ÁREA MEJORA COMPETENCIAL'!CW29&lt;=32,
        'ÁREA ACOMPAÑAMIENTO INT TÉC'!X29&lt;=27,
        'ÁREA COMPLEMENTARIA'!CO29&lt;=20,
        Q29&lt;=P29
      ),
      0,
         IF(
               Q29=0,
               0,
               IF(
                  Z29="SI",
                  Q29/P29,
                  IF(
                     AA29="SI",
                     75/100,IF(P29=12,Q29/P29, IF(P29=24,Q29/P29, IF(
         AND('ÁREA MEJORA COMPETENCIAL'!Y29&gt;6, N29&lt;3),
         N29/3,      IF(
            OR(P29="", P29=0),
            N29/3,
                     ""
                  )
               )
            )
         )
      )
   )
)))</f>
        <v/>
      </c>
      <c r="AD29" s="7"/>
      <c r="AE29" s="5"/>
      <c r="AF29" s="5"/>
      <c r="AG29" s="5"/>
      <c r="AH29" s="5"/>
      <c r="AI29" s="5"/>
      <c r="AJ29" s="5"/>
      <c r="AK29" s="5"/>
      <c r="AL29" s="5"/>
      <c r="AM29" s="5"/>
      <c r="AN29" s="5"/>
      <c r="AO29" s="138"/>
      <c r="AP29" s="59"/>
    </row>
    <row r="30" spans="1:42" ht="18" customHeight="1" x14ac:dyDescent="0.3">
      <c r="A30" s="290" t="str">
        <f>IF(ISBLANK('ÁREA MEJORA COMPETENCIAL'!A30),"",'ÁREA MEJORA COMPETENCIAL'!A30)</f>
        <v/>
      </c>
      <c r="B30" s="291" t="str">
        <f>IF(ISBLANK('ÁREA MEJORA COMPETENCIAL'!B30),"",'ÁREA MEJORA COMPETENCIAL'!B30)</f>
        <v/>
      </c>
      <c r="C30" s="291" t="str">
        <f>IF(ISBLANK('ÁREA MEJORA COMPETENCIAL'!C30),"",'ÁREA MEJORA COMPETENCIAL'!C30)</f>
        <v/>
      </c>
      <c r="D30" s="292" t="str">
        <f>IF(ISBLANK('ÁREA MEJORA COMPETENCIAL'!D30),"",'ÁREA MEJORA COMPETENCIAL'!D30)</f>
        <v/>
      </c>
      <c r="E30" s="292" t="str">
        <f>IF(ISBLANK('ÁREA MEJORA COMPETENCIAL'!E30),"",'ÁREA MEJORA COMPETENCIAL'!E30)</f>
        <v/>
      </c>
      <c r="F30" s="292" t="str">
        <f>IF(ISBLANK('ÁREA MEJORA COMPETENCIAL'!F30),"",'ÁREA MEJORA COMPETENCIAL'!F30)</f>
        <v/>
      </c>
      <c r="G30" s="293"/>
      <c r="H30" s="294" t="str">
        <f>IF(ISBLANK('ÁREA MEJORA COMPETENCIAL'!S30),"",IF('ÁREA MEJORA COMPETENCIAL'!CX30="","",IF('ÁREA MEJORA COMPETENCIAL'!CX30&gt;=0,"SI","NO")))</f>
        <v/>
      </c>
      <c r="I30" s="295" t="str">
        <f>IF('ÁREA MEJORA COMPETENCIAL'!CY30="VER RESULTADOS","",'ÁREA MEJORA COMPETENCIAL'!CY30)</f>
        <v/>
      </c>
      <c r="J30" s="296" t="str">
        <f>IF(ISBLANK('ÁREA MEJORA COMPETENCIAL'!S30),"",IF('ÁREA MEJORA COMPETENCIAL'!CX30="","",IF('ÁREA ACOMPAÑAMIENTO INT TÉC'!Y30&gt;=0,"SI","NO")))</f>
        <v/>
      </c>
      <c r="K30" s="297" t="str">
        <f>IF('ÁREA ACOMPAÑAMIENTO INT TÉC'!Z30="VER RESULTADOS","",'ÁREA ACOMPAÑAMIENTO INT TÉC'!Z30)</f>
        <v/>
      </c>
      <c r="L30" s="298" t="str">
        <f>IF(ISBLANK('ÁREA MEJORA COMPETENCIAL'!S30),"",IF('ÁREA MEJORA COMPETENCIAL'!CX30="","",IF('ÁREA COMPLEMENTARIA'!CP30&gt;=0,"SI","NO")))</f>
        <v/>
      </c>
      <c r="M30" s="299" t="str">
        <f>IF('ÁREA COMPLEMENTARIA'!CQ30="VER RESULTADOS","",'ÁREA COMPLEMENTARIA'!CQ30)</f>
        <v/>
      </c>
      <c r="N30" s="300" t="str">
        <f>IF('ÁREA MEJORA COMPETENCIAL'!CX30="","",IF(ISBLANK('ÁREA MEJORA COMPETENCIAL'!S30),"",COUNTIF(H30:L30,"SI")))</f>
        <v/>
      </c>
      <c r="O30" s="300" t="str">
        <f>IF(ISBLANK('ÁREA MEJORA COMPETENCIAL'!S30),"",
IF('ÁREA MEJORA COMPETENCIAL'!Y30=1,12,
IF('ÁREA MEJORA COMPETENCIAL'!Y30=2,24,
IF('ÁREA MEJORA COMPETENCIAL'!Y30=3,37,IF('ÁREA MEJORA COMPETENCIAL'!T30=4,54,
IF('ÁREA MEJORA COMPETENCIAL'!Y30=5,66,
IF('ÁREA MEJORA COMPETENCIAL'!Y30=6,79,
IF('ÁREA MEJORA COMPETENCIAL'!Y30=7,95,
IF('ÁREA MEJORA COMPETENCIAL'!Y30=8,108,
IF('ÁREA MEJORA COMPETENCIAL'!Y30=9,120,
IF('ÁREA MEJORA COMPETENCIAL'!Y30=10,132,
IF('ÁREA MEJORA COMPETENCIAL'!Y30=11,145,
IF('ÁREA MEJORA COMPETENCIAL'!Y30=12,161,
IF('ÁREA MEJORA COMPETENCIAL'!Y30=13,174,
IF('ÁREA MEJORA COMPETENCIAL'!Y30=14,186,
IF('ÁREA MEJORA COMPETENCIAL'!Y30=15,199,
IF('ÁREA MEJORA COMPETENCIAL'!Y30=16,211,
IF('ÁREA MEJORA COMPETENCIAL'!Y30=17,228,
IF('ÁREA MEJORA COMPETENCIAL'!Y30=18,240,
"")))))))))))))))))))</f>
        <v/>
      </c>
      <c r="P30" s="301" t="str">
        <f>IF(ISBLANK('ÁREA MEJORA COMPETENCIAL'!S30),"",
IF('ÁREA MEJORA COMPETENCIAL'!Y30=1,12,
IF('ÁREA MEJORA COMPETENCIAL'!Y30=2,24,
IF('ÁREA MEJORA COMPETENCIAL'!Y30=7,95,
IF('ÁREA MEJORA COMPETENCIAL'!Y30=8,108,
IF('ÁREA MEJORA COMPETENCIAL'!Y30=9,120,
IF('ÁREA MEJORA COMPETENCIAL'!Y30=10,132,
IF('ÁREA MEJORA COMPETENCIAL'!Y30=11,145,
IF('ÁREA MEJORA COMPETENCIAL'!Y30=12,161,
IF('ÁREA MEJORA COMPETENCIAL'!Y30=13,174,
IF('ÁREA MEJORA COMPETENCIAL'!Y30=14,186,
IF('ÁREA MEJORA COMPETENCIAL'!Y30=15,199,
IF('ÁREA MEJORA COMPETENCIAL'!Y30=16,211,
IF('ÁREA MEJORA COMPETENCIAL'!Y30=17,228,
IF('ÁREA MEJORA COMPETENCIAL'!Y30=18,240,
"")))))))))))))))</f>
        <v/>
      </c>
      <c r="Q30" s="302" t="str">
        <f>IF(ISBLANK('ÁREA MEJORA COMPETENCIAL'!S30),"",SUM('ÁREA MEJORA COMPETENCIAL'!CW30,'ÁREA ACOMPAÑAMIENTO INT TÉC'!X30,'ÁREA COMPLEMENTARIA'!CO30))</f>
        <v/>
      </c>
      <c r="R30" s="303" t="str">
        <f>IF(N30="","",IF(Q30&gt;=P30,"",IF(AND(H30="NO",'ÁREA MEJORA COMPETENCIAL'!CY30&gt;=75%,'ÁREA ACOMPAÑAMIENTO INT TÉC'!Z30&gt;=75%,'ÁREA COMPLEMENTARIA'!CQ30&gt;=75%),"SI","NO")))</f>
        <v/>
      </c>
      <c r="S30" s="303" t="str">
        <f>IF(N30="","",IF(Q30&gt;=P30,"",(IF(AND(J30="NO",'ÁREA ACOMPAÑAMIENTO INT TÉC'!Z30&gt;=75%,'ÁREA MEJORA COMPETENCIAL'!CY30&gt;=75%,'ÁREA COMPLEMENTARIA'!CQ30&gt;=75%),"SI","NO"))))</f>
        <v/>
      </c>
      <c r="T30" s="303" t="str">
        <f>IF(N30="","",IF(Q30&gt;=P30,"",(IF(AND(L30="NO",'ÁREA COMPLEMENTARIA'!CQ30&gt;=75%,'ÁREA MEJORA COMPETENCIAL'!CY30&gt;=75%,'ÁREA ACOMPAÑAMIENTO INT TÉC'!Z30&gt;=75%),"SI","NO"))))</f>
        <v/>
      </c>
      <c r="U30" s="300" t="str">
        <f t="shared" si="0"/>
        <v/>
      </c>
      <c r="V30" s="300" t="str">
        <f t="shared" si="1"/>
        <v/>
      </c>
      <c r="W30" s="300" t="str">
        <f>IF(
 Q30=0,
 "NO",
 IF(
  OR('ÁREA MEJORA COMPETENCIAL'!Y30=0, ISBLANK('ÁREA MEJORA COMPETENCIAL'!S30)),
  "",
  IF(
   AND(U30&lt;&gt;"NO PARTICIPANTE", V30&lt;&gt;"NO PARTICIPANTE"),
   "SI",
   "NO"
  )
 )
)</f>
        <v/>
      </c>
      <c r="X30" s="300" t="str">
        <f t="shared" si="2"/>
        <v/>
      </c>
      <c r="Y30" s="300" t="str">
        <f t="shared" si="3"/>
        <v/>
      </c>
      <c r="Z30" s="304" t="str">
        <f>IF(AND('ÁREA MEJORA COMPETENCIAL'!Y30&gt;6,'ÁREA MEJORA COMPETENCIAL'!CW30&gt;=32,'ÁREA ACOMPAÑAMIENTO INT TÉC'!X30&gt;=27,'ÁREA COMPLEMENTARIA'!CO30&gt;=20,Q30&gt;=P30),"SI","")</f>
        <v/>
      </c>
      <c r="AA30" s="305" t="str">
        <f>IF(ISBLANK('ÁREA MEJORA COMPETENCIAL'!S30),"",IF(Q30&gt;=P30,"",IF('ÁREA COMPLEMENTARIA'!CN30="","NO PROCEDE",IF(N30=3,"",IF(OR(R30="SI",S30="SI",T30="SI"),"SI","NO")))))</f>
        <v/>
      </c>
      <c r="AB30" s="300" t="str">
        <f>IF(ISBLANK('ÁREA MEJORA COMPETENCIAL'!S30),"",IF(AA30="SI", "SI(*)",IF(OR(N30=3,X30="SI",Y30="SI",Z30="SI"),"SI","NO")))</f>
        <v/>
      </c>
      <c r="AC30" s="331" t="str">
        <f>IF(
   ISBLANK('ÁREA MEJORA COMPETENCIAL'!S30),
   "",
   IF(
      AND(
        'ÁREA MEJORA COMPETENCIAL'!Y30&gt;6,
        'ÁREA MEJORA COMPETENCIAL'!CW30&lt;=32,
        'ÁREA ACOMPAÑAMIENTO INT TÉC'!X30&lt;=27,
        'ÁREA COMPLEMENTARIA'!CO30&lt;=20,
        Q30&lt;=P30
      ),
      0,
         IF(
               Q30=0,
               0,
               IF(
                  Z30="SI",
                  Q30/P30,
                  IF(
                     AA30="SI",
                     75/100,IF(P30=12,Q30/P30, IF(P30=24,Q30/P30, IF(
         AND('ÁREA MEJORA COMPETENCIAL'!Y30&gt;6, N30&lt;3),
         N30/3,      IF(
            OR(P30="", P30=0),
            N30/3,
                     ""
                  )
               )
            )
         )
      )
   )
)))</f>
        <v/>
      </c>
      <c r="AD30" s="7"/>
      <c r="AE30" s="5"/>
      <c r="AF30" s="5"/>
      <c r="AG30" s="5"/>
      <c r="AH30" s="5"/>
      <c r="AI30" s="5"/>
      <c r="AJ30" s="5"/>
      <c r="AK30" s="5"/>
      <c r="AL30" s="5"/>
      <c r="AM30" s="5"/>
      <c r="AN30" s="5"/>
      <c r="AO30" s="138"/>
      <c r="AP30" s="59"/>
    </row>
    <row r="31" spans="1:42" ht="18" customHeight="1" x14ac:dyDescent="0.3">
      <c r="A31" s="290" t="str">
        <f>IF(ISBLANK('ÁREA MEJORA COMPETENCIAL'!A31),"",'ÁREA MEJORA COMPETENCIAL'!A31)</f>
        <v/>
      </c>
      <c r="B31" s="291" t="str">
        <f>IF(ISBLANK('ÁREA MEJORA COMPETENCIAL'!B31),"",'ÁREA MEJORA COMPETENCIAL'!B31)</f>
        <v/>
      </c>
      <c r="C31" s="291" t="str">
        <f>IF(ISBLANK('ÁREA MEJORA COMPETENCIAL'!C31),"",'ÁREA MEJORA COMPETENCIAL'!C31)</f>
        <v/>
      </c>
      <c r="D31" s="292" t="str">
        <f>IF(ISBLANK('ÁREA MEJORA COMPETENCIAL'!D31),"",'ÁREA MEJORA COMPETENCIAL'!D31)</f>
        <v/>
      </c>
      <c r="E31" s="292" t="str">
        <f>IF(ISBLANK('ÁREA MEJORA COMPETENCIAL'!E31),"",'ÁREA MEJORA COMPETENCIAL'!E31)</f>
        <v/>
      </c>
      <c r="F31" s="292" t="str">
        <f>IF(ISBLANK('ÁREA MEJORA COMPETENCIAL'!F31),"",'ÁREA MEJORA COMPETENCIAL'!F31)</f>
        <v/>
      </c>
      <c r="G31" s="293"/>
      <c r="H31" s="294" t="str">
        <f>IF(ISBLANK('ÁREA MEJORA COMPETENCIAL'!S31),"",IF('ÁREA MEJORA COMPETENCIAL'!CX31="","",IF('ÁREA MEJORA COMPETENCIAL'!CX31&gt;=0,"SI","NO")))</f>
        <v/>
      </c>
      <c r="I31" s="295" t="str">
        <f>IF('ÁREA MEJORA COMPETENCIAL'!CY31="VER RESULTADOS","",'ÁREA MEJORA COMPETENCIAL'!CY31)</f>
        <v/>
      </c>
      <c r="J31" s="296" t="str">
        <f>IF(ISBLANK('ÁREA MEJORA COMPETENCIAL'!S31),"",IF('ÁREA MEJORA COMPETENCIAL'!CX31="","",IF('ÁREA ACOMPAÑAMIENTO INT TÉC'!Y31&gt;=0,"SI","NO")))</f>
        <v/>
      </c>
      <c r="K31" s="297" t="str">
        <f>IF('ÁREA ACOMPAÑAMIENTO INT TÉC'!Z31="VER RESULTADOS","",'ÁREA ACOMPAÑAMIENTO INT TÉC'!Z31)</f>
        <v/>
      </c>
      <c r="L31" s="298" t="str">
        <f>IF(ISBLANK('ÁREA MEJORA COMPETENCIAL'!S31),"",IF('ÁREA MEJORA COMPETENCIAL'!CX31="","",IF('ÁREA COMPLEMENTARIA'!CP31&gt;=0,"SI","NO")))</f>
        <v/>
      </c>
      <c r="M31" s="299" t="str">
        <f>IF('ÁREA COMPLEMENTARIA'!CQ31="VER RESULTADOS","",'ÁREA COMPLEMENTARIA'!CQ31)</f>
        <v/>
      </c>
      <c r="N31" s="300" t="str">
        <f>IF('ÁREA MEJORA COMPETENCIAL'!CX31="","",IF(ISBLANK('ÁREA MEJORA COMPETENCIAL'!S31),"",COUNTIF(H31:L31,"SI")))</f>
        <v/>
      </c>
      <c r="O31" s="300" t="str">
        <f>IF(ISBLANK('ÁREA MEJORA COMPETENCIAL'!S31),"",
IF('ÁREA MEJORA COMPETENCIAL'!Y31=1,12,
IF('ÁREA MEJORA COMPETENCIAL'!Y31=2,24,
IF('ÁREA MEJORA COMPETENCIAL'!Y31=3,37,IF('ÁREA MEJORA COMPETENCIAL'!T31=4,54,
IF('ÁREA MEJORA COMPETENCIAL'!Y31=5,66,
IF('ÁREA MEJORA COMPETENCIAL'!Y31=6,79,
IF('ÁREA MEJORA COMPETENCIAL'!Y31=7,95,
IF('ÁREA MEJORA COMPETENCIAL'!Y31=8,108,
IF('ÁREA MEJORA COMPETENCIAL'!Y31=9,120,
IF('ÁREA MEJORA COMPETENCIAL'!Y31=10,132,
IF('ÁREA MEJORA COMPETENCIAL'!Y31=11,145,
IF('ÁREA MEJORA COMPETENCIAL'!Y31=12,161,
IF('ÁREA MEJORA COMPETENCIAL'!Y31=13,174,
IF('ÁREA MEJORA COMPETENCIAL'!Y31=14,186,
IF('ÁREA MEJORA COMPETENCIAL'!Y31=15,199,
IF('ÁREA MEJORA COMPETENCIAL'!Y31=16,211,
IF('ÁREA MEJORA COMPETENCIAL'!Y31=17,228,
IF('ÁREA MEJORA COMPETENCIAL'!Y31=18,240,
"")))))))))))))))))))</f>
        <v/>
      </c>
      <c r="P31" s="301" t="str">
        <f>IF(ISBLANK('ÁREA MEJORA COMPETENCIAL'!S31),"",
IF('ÁREA MEJORA COMPETENCIAL'!Y31=1,12,
IF('ÁREA MEJORA COMPETENCIAL'!Y31=2,24,
IF('ÁREA MEJORA COMPETENCIAL'!Y31=7,95,
IF('ÁREA MEJORA COMPETENCIAL'!Y31=8,108,
IF('ÁREA MEJORA COMPETENCIAL'!Y31=9,120,
IF('ÁREA MEJORA COMPETENCIAL'!Y31=10,132,
IF('ÁREA MEJORA COMPETENCIAL'!Y31=11,145,
IF('ÁREA MEJORA COMPETENCIAL'!Y31=12,161,
IF('ÁREA MEJORA COMPETENCIAL'!Y31=13,174,
IF('ÁREA MEJORA COMPETENCIAL'!Y31=14,186,
IF('ÁREA MEJORA COMPETENCIAL'!Y31=15,199,
IF('ÁREA MEJORA COMPETENCIAL'!Y31=16,211,
IF('ÁREA MEJORA COMPETENCIAL'!Y31=17,228,
IF('ÁREA MEJORA COMPETENCIAL'!Y31=18,240,
"")))))))))))))))</f>
        <v/>
      </c>
      <c r="Q31" s="302" t="str">
        <f>IF(ISBLANK('ÁREA MEJORA COMPETENCIAL'!S31),"",SUM('ÁREA MEJORA COMPETENCIAL'!CW31,'ÁREA ACOMPAÑAMIENTO INT TÉC'!X31,'ÁREA COMPLEMENTARIA'!CO31))</f>
        <v/>
      </c>
      <c r="R31" s="303" t="str">
        <f>IF(N31="","",IF(Q31&gt;=P31,"",IF(AND(H31="NO",'ÁREA MEJORA COMPETENCIAL'!CY31&gt;=75%,'ÁREA ACOMPAÑAMIENTO INT TÉC'!Z31&gt;=75%,'ÁREA COMPLEMENTARIA'!CQ31&gt;=75%),"SI","NO")))</f>
        <v/>
      </c>
      <c r="S31" s="303" t="str">
        <f>IF(N31="","",IF(Q31&gt;=P31,"",(IF(AND(J31="NO",'ÁREA ACOMPAÑAMIENTO INT TÉC'!Z31&gt;=75%,'ÁREA MEJORA COMPETENCIAL'!CY31&gt;=75%,'ÁREA COMPLEMENTARIA'!CQ31&gt;=75%),"SI","NO"))))</f>
        <v/>
      </c>
      <c r="T31" s="303" t="str">
        <f>IF(N31="","",IF(Q31&gt;=P31,"",(IF(AND(L31="NO",'ÁREA COMPLEMENTARIA'!CQ31&gt;=75%,'ÁREA MEJORA COMPETENCIAL'!CY31&gt;=75%,'ÁREA ACOMPAÑAMIENTO INT TÉC'!Z31&gt;=75%),"SI","NO"))))</f>
        <v/>
      </c>
      <c r="U31" s="300" t="str">
        <f t="shared" si="0"/>
        <v/>
      </c>
      <c r="V31" s="300" t="str">
        <f t="shared" si="1"/>
        <v/>
      </c>
      <c r="W31" s="300" t="str">
        <f>IF(
 Q31=0,
 "NO",
 IF(
  OR('ÁREA MEJORA COMPETENCIAL'!Y31=0, ISBLANK('ÁREA MEJORA COMPETENCIAL'!S31)),
  "",
  IF(
   AND(U31&lt;&gt;"NO PARTICIPANTE", V31&lt;&gt;"NO PARTICIPANTE"),
   "SI",
   "NO"
  )
 )
)</f>
        <v/>
      </c>
      <c r="X31" s="300" t="str">
        <f t="shared" si="2"/>
        <v/>
      </c>
      <c r="Y31" s="300" t="str">
        <f t="shared" si="3"/>
        <v/>
      </c>
      <c r="Z31" s="304" t="str">
        <f>IF(AND('ÁREA MEJORA COMPETENCIAL'!Y31&gt;6,'ÁREA MEJORA COMPETENCIAL'!CW31&gt;=32,'ÁREA ACOMPAÑAMIENTO INT TÉC'!X31&gt;=27,'ÁREA COMPLEMENTARIA'!CO31&gt;=20,Q31&gt;=P31),"SI","")</f>
        <v/>
      </c>
      <c r="AA31" s="305" t="str">
        <f>IF(ISBLANK('ÁREA MEJORA COMPETENCIAL'!S31),"",IF(Q31&gt;=P31,"",IF('ÁREA COMPLEMENTARIA'!CN31="","NO PROCEDE",IF(N31=3,"",IF(OR(R31="SI",S31="SI",T31="SI"),"SI","NO")))))</f>
        <v/>
      </c>
      <c r="AB31" s="300" t="str">
        <f>IF(ISBLANK('ÁREA MEJORA COMPETENCIAL'!S31),"",IF(AA31="SI", "SI(*)",IF(OR(N31=3,X31="SI",Y31="SI",Z31="SI"),"SI","NO")))</f>
        <v/>
      </c>
      <c r="AC31" s="331" t="str">
        <f>IF(
   ISBLANK('ÁREA MEJORA COMPETENCIAL'!S31),
   "",
   IF(
      AND(
        'ÁREA MEJORA COMPETENCIAL'!Y31&gt;6,
        'ÁREA MEJORA COMPETENCIAL'!CW31&lt;=32,
        'ÁREA ACOMPAÑAMIENTO INT TÉC'!X31&lt;=27,
        'ÁREA COMPLEMENTARIA'!CO31&lt;=20,
        Q31&lt;=P31
      ),
      0,
         IF(
               Q31=0,
               0,
               IF(
                  Z31="SI",
                  Q31/P31,
                  IF(
                     AA31="SI",
                     75/100,IF(P31=12,Q31/P31, IF(P31=24,Q31/P31, IF(
         AND('ÁREA MEJORA COMPETENCIAL'!Y31&gt;6, N31&lt;3),
         N31/3,      IF(
            OR(P31="", P31=0),
            N31/3,
                     ""
                  )
               )
            )
         )
      )
   )
)))</f>
        <v/>
      </c>
      <c r="AD31" s="7"/>
      <c r="AE31" s="5"/>
      <c r="AF31" s="5"/>
      <c r="AG31" s="5"/>
      <c r="AH31" s="5"/>
      <c r="AI31" s="5"/>
      <c r="AJ31" s="5"/>
      <c r="AK31" s="5"/>
      <c r="AL31" s="5"/>
      <c r="AM31" s="5"/>
      <c r="AN31" s="5"/>
      <c r="AO31" s="138"/>
      <c r="AP31" s="59"/>
    </row>
    <row r="32" spans="1:42" ht="18" customHeight="1" x14ac:dyDescent="0.3">
      <c r="A32" s="290" t="str">
        <f>IF(ISBLANK('ÁREA MEJORA COMPETENCIAL'!A32),"",'ÁREA MEJORA COMPETENCIAL'!A32)</f>
        <v/>
      </c>
      <c r="B32" s="291" t="str">
        <f>IF(ISBLANK('ÁREA MEJORA COMPETENCIAL'!B32),"",'ÁREA MEJORA COMPETENCIAL'!B32)</f>
        <v/>
      </c>
      <c r="C32" s="291" t="str">
        <f>IF(ISBLANK('ÁREA MEJORA COMPETENCIAL'!C32),"",'ÁREA MEJORA COMPETENCIAL'!C32)</f>
        <v/>
      </c>
      <c r="D32" s="292" t="str">
        <f>IF(ISBLANK('ÁREA MEJORA COMPETENCIAL'!D32),"",'ÁREA MEJORA COMPETENCIAL'!D32)</f>
        <v/>
      </c>
      <c r="E32" s="292" t="str">
        <f>IF(ISBLANK('ÁREA MEJORA COMPETENCIAL'!E32),"",'ÁREA MEJORA COMPETENCIAL'!E32)</f>
        <v/>
      </c>
      <c r="F32" s="292" t="str">
        <f>IF(ISBLANK('ÁREA MEJORA COMPETENCIAL'!F32),"",'ÁREA MEJORA COMPETENCIAL'!F32)</f>
        <v/>
      </c>
      <c r="G32" s="293"/>
      <c r="H32" s="294" t="str">
        <f>IF(ISBLANK('ÁREA MEJORA COMPETENCIAL'!S32),"",IF('ÁREA MEJORA COMPETENCIAL'!CX32="","",IF('ÁREA MEJORA COMPETENCIAL'!CX32&gt;=0,"SI","NO")))</f>
        <v/>
      </c>
      <c r="I32" s="295" t="str">
        <f>IF('ÁREA MEJORA COMPETENCIAL'!CY32="VER RESULTADOS","",'ÁREA MEJORA COMPETENCIAL'!CY32)</f>
        <v/>
      </c>
      <c r="J32" s="296" t="str">
        <f>IF(ISBLANK('ÁREA MEJORA COMPETENCIAL'!S32),"",IF('ÁREA MEJORA COMPETENCIAL'!CX32="","",IF('ÁREA ACOMPAÑAMIENTO INT TÉC'!Y32&gt;=0,"SI","NO")))</f>
        <v/>
      </c>
      <c r="K32" s="297" t="str">
        <f>IF('ÁREA ACOMPAÑAMIENTO INT TÉC'!Z32="VER RESULTADOS","",'ÁREA ACOMPAÑAMIENTO INT TÉC'!Z32)</f>
        <v/>
      </c>
      <c r="L32" s="298" t="str">
        <f>IF(ISBLANK('ÁREA MEJORA COMPETENCIAL'!S32),"",IF('ÁREA MEJORA COMPETENCIAL'!CX32="","",IF('ÁREA COMPLEMENTARIA'!CP32&gt;=0,"SI","NO")))</f>
        <v/>
      </c>
      <c r="M32" s="299" t="str">
        <f>IF('ÁREA COMPLEMENTARIA'!CQ32="VER RESULTADOS","",'ÁREA COMPLEMENTARIA'!CQ32)</f>
        <v/>
      </c>
      <c r="N32" s="300" t="str">
        <f>IF('ÁREA MEJORA COMPETENCIAL'!CX32="","",IF(ISBLANK('ÁREA MEJORA COMPETENCIAL'!S32),"",COUNTIF(H32:L32,"SI")))</f>
        <v/>
      </c>
      <c r="O32" s="300" t="str">
        <f>IF(ISBLANK('ÁREA MEJORA COMPETENCIAL'!S32),"",
IF('ÁREA MEJORA COMPETENCIAL'!Y32=1,12,
IF('ÁREA MEJORA COMPETENCIAL'!Y32=2,24,
IF('ÁREA MEJORA COMPETENCIAL'!Y32=3,37,IF('ÁREA MEJORA COMPETENCIAL'!T32=4,54,
IF('ÁREA MEJORA COMPETENCIAL'!Y32=5,66,
IF('ÁREA MEJORA COMPETENCIAL'!Y32=6,79,
IF('ÁREA MEJORA COMPETENCIAL'!Y32=7,95,
IF('ÁREA MEJORA COMPETENCIAL'!Y32=8,108,
IF('ÁREA MEJORA COMPETENCIAL'!Y32=9,120,
IF('ÁREA MEJORA COMPETENCIAL'!Y32=10,132,
IF('ÁREA MEJORA COMPETENCIAL'!Y32=11,145,
IF('ÁREA MEJORA COMPETENCIAL'!Y32=12,161,
IF('ÁREA MEJORA COMPETENCIAL'!Y32=13,174,
IF('ÁREA MEJORA COMPETENCIAL'!Y32=14,186,
IF('ÁREA MEJORA COMPETENCIAL'!Y32=15,199,
IF('ÁREA MEJORA COMPETENCIAL'!Y32=16,211,
IF('ÁREA MEJORA COMPETENCIAL'!Y32=17,228,
IF('ÁREA MEJORA COMPETENCIAL'!Y32=18,240,
"")))))))))))))))))))</f>
        <v/>
      </c>
      <c r="P32" s="301" t="str">
        <f>IF(ISBLANK('ÁREA MEJORA COMPETENCIAL'!S32),"",
IF('ÁREA MEJORA COMPETENCIAL'!Y32=1,12,
IF('ÁREA MEJORA COMPETENCIAL'!Y32=2,24,
IF('ÁREA MEJORA COMPETENCIAL'!Y32=7,95,
IF('ÁREA MEJORA COMPETENCIAL'!Y32=8,108,
IF('ÁREA MEJORA COMPETENCIAL'!Y32=9,120,
IF('ÁREA MEJORA COMPETENCIAL'!Y32=10,132,
IF('ÁREA MEJORA COMPETENCIAL'!Y32=11,145,
IF('ÁREA MEJORA COMPETENCIAL'!Y32=12,161,
IF('ÁREA MEJORA COMPETENCIAL'!Y32=13,174,
IF('ÁREA MEJORA COMPETENCIAL'!Y32=14,186,
IF('ÁREA MEJORA COMPETENCIAL'!Y32=15,199,
IF('ÁREA MEJORA COMPETENCIAL'!Y32=16,211,
IF('ÁREA MEJORA COMPETENCIAL'!Y32=17,228,
IF('ÁREA MEJORA COMPETENCIAL'!Y32=18,240,
"")))))))))))))))</f>
        <v/>
      </c>
      <c r="Q32" s="302" t="str">
        <f>IF(ISBLANK('ÁREA MEJORA COMPETENCIAL'!S32),"",SUM('ÁREA MEJORA COMPETENCIAL'!CW32,'ÁREA ACOMPAÑAMIENTO INT TÉC'!X32,'ÁREA COMPLEMENTARIA'!CO32))</f>
        <v/>
      </c>
      <c r="R32" s="303" t="str">
        <f>IF(N32="","",IF(Q32&gt;=P32,"",IF(AND(H32="NO",'ÁREA MEJORA COMPETENCIAL'!CY32&gt;=75%,'ÁREA ACOMPAÑAMIENTO INT TÉC'!Z32&gt;=75%,'ÁREA COMPLEMENTARIA'!CQ32&gt;=75%),"SI","NO")))</f>
        <v/>
      </c>
      <c r="S32" s="303" t="str">
        <f>IF(N32="","",IF(Q32&gt;=P32,"",(IF(AND(J32="NO",'ÁREA ACOMPAÑAMIENTO INT TÉC'!Z32&gt;=75%,'ÁREA MEJORA COMPETENCIAL'!CY32&gt;=75%,'ÁREA COMPLEMENTARIA'!CQ32&gt;=75%),"SI","NO"))))</f>
        <v/>
      </c>
      <c r="T32" s="303" t="str">
        <f>IF(N32="","",IF(Q32&gt;=P32,"",(IF(AND(L32="NO",'ÁREA COMPLEMENTARIA'!CQ32&gt;=75%,'ÁREA MEJORA COMPETENCIAL'!CY32&gt;=75%,'ÁREA ACOMPAÑAMIENTO INT TÉC'!Z32&gt;=75%),"SI","NO"))))</f>
        <v/>
      </c>
      <c r="U32" s="300" t="str">
        <f t="shared" si="0"/>
        <v/>
      </c>
      <c r="V32" s="300" t="str">
        <f t="shared" si="1"/>
        <v/>
      </c>
      <c r="W32" s="300" t="str">
        <f>IF(
 Q32=0,
 "NO",
 IF(
  OR('ÁREA MEJORA COMPETENCIAL'!Y32=0, ISBLANK('ÁREA MEJORA COMPETENCIAL'!S32)),
  "",
  IF(
   AND(U32&lt;&gt;"NO PARTICIPANTE", V32&lt;&gt;"NO PARTICIPANTE"),
   "SI",
   "NO"
  )
 )
)</f>
        <v/>
      </c>
      <c r="X32" s="300" t="str">
        <f t="shared" si="2"/>
        <v/>
      </c>
      <c r="Y32" s="300" t="str">
        <f t="shared" si="3"/>
        <v/>
      </c>
      <c r="Z32" s="304" t="str">
        <f>IF(AND('ÁREA MEJORA COMPETENCIAL'!Y32&gt;6,'ÁREA MEJORA COMPETENCIAL'!CW32&gt;=32,'ÁREA ACOMPAÑAMIENTO INT TÉC'!X32&gt;=27,'ÁREA COMPLEMENTARIA'!CO32&gt;=20,Q32&gt;=P32),"SI","")</f>
        <v/>
      </c>
      <c r="AA32" s="305" t="str">
        <f>IF(ISBLANK('ÁREA MEJORA COMPETENCIAL'!S32),"",IF(Q32&gt;=P32,"",IF('ÁREA COMPLEMENTARIA'!CN32="","NO PROCEDE",IF(N32=3,"",IF(OR(R32="SI",S32="SI",T32="SI"),"SI","NO")))))</f>
        <v/>
      </c>
      <c r="AB32" s="300" t="str">
        <f>IF(ISBLANK('ÁREA MEJORA COMPETENCIAL'!S32),"",IF(AA32="SI", "SI(*)",IF(OR(N32=3,X32="SI",Y32="SI",Z32="SI"),"SI","NO")))</f>
        <v/>
      </c>
      <c r="AC32" s="331" t="str">
        <f>IF(
   ISBLANK('ÁREA MEJORA COMPETENCIAL'!S32),
   "",
   IF(
      AND(
        'ÁREA MEJORA COMPETENCIAL'!Y32&gt;6,
        'ÁREA MEJORA COMPETENCIAL'!CW32&lt;=32,
        'ÁREA ACOMPAÑAMIENTO INT TÉC'!X32&lt;=27,
        'ÁREA COMPLEMENTARIA'!CO32&lt;=20,
        Q32&lt;=P32
      ),
      0,
         IF(
               Q32=0,
               0,
               IF(
                  Z32="SI",
                  Q32/P32,
                  IF(
                     AA32="SI",
                     75/100,IF(P32=12,Q32/P32, IF(P32=24,Q32/P32, IF(
         AND('ÁREA MEJORA COMPETENCIAL'!Y32&gt;6, N32&lt;3),
         N32/3,      IF(
            OR(P32="", P32=0),
            N32/3,
                     ""
                  )
               )
            )
         )
      )
   )
)))</f>
        <v/>
      </c>
      <c r="AD32" s="7"/>
      <c r="AE32" s="5"/>
      <c r="AF32" s="5"/>
      <c r="AG32" s="5"/>
      <c r="AH32" s="5"/>
      <c r="AI32" s="5"/>
      <c r="AJ32" s="5"/>
      <c r="AK32" s="5"/>
      <c r="AL32" s="5"/>
      <c r="AM32" s="5"/>
      <c r="AN32" s="5"/>
      <c r="AO32" s="138"/>
      <c r="AP32" s="59"/>
    </row>
    <row r="33" spans="1:42" ht="18" customHeight="1" x14ac:dyDescent="0.3">
      <c r="A33" s="290" t="str">
        <f>IF(ISBLANK('ÁREA MEJORA COMPETENCIAL'!A33),"",'ÁREA MEJORA COMPETENCIAL'!A33)</f>
        <v/>
      </c>
      <c r="B33" s="291" t="str">
        <f>IF(ISBLANK('ÁREA MEJORA COMPETENCIAL'!B33),"",'ÁREA MEJORA COMPETENCIAL'!B33)</f>
        <v/>
      </c>
      <c r="C33" s="291" t="str">
        <f>IF(ISBLANK('ÁREA MEJORA COMPETENCIAL'!C33),"",'ÁREA MEJORA COMPETENCIAL'!C33)</f>
        <v/>
      </c>
      <c r="D33" s="292" t="str">
        <f>IF(ISBLANK('ÁREA MEJORA COMPETENCIAL'!D33),"",'ÁREA MEJORA COMPETENCIAL'!D33)</f>
        <v/>
      </c>
      <c r="E33" s="292" t="str">
        <f>IF(ISBLANK('ÁREA MEJORA COMPETENCIAL'!E33),"",'ÁREA MEJORA COMPETENCIAL'!E33)</f>
        <v/>
      </c>
      <c r="F33" s="292" t="str">
        <f>IF(ISBLANK('ÁREA MEJORA COMPETENCIAL'!F33),"",'ÁREA MEJORA COMPETENCIAL'!F33)</f>
        <v/>
      </c>
      <c r="G33" s="293"/>
      <c r="H33" s="294" t="str">
        <f>IF(ISBLANK('ÁREA MEJORA COMPETENCIAL'!S33),"",IF('ÁREA MEJORA COMPETENCIAL'!CX33="","",IF('ÁREA MEJORA COMPETENCIAL'!CX33&gt;=0,"SI","NO")))</f>
        <v/>
      </c>
      <c r="I33" s="295" t="str">
        <f>IF('ÁREA MEJORA COMPETENCIAL'!CY33="VER RESULTADOS","",'ÁREA MEJORA COMPETENCIAL'!CY33)</f>
        <v/>
      </c>
      <c r="J33" s="296" t="str">
        <f>IF(ISBLANK('ÁREA MEJORA COMPETENCIAL'!S33),"",IF('ÁREA MEJORA COMPETENCIAL'!CX33="","",IF('ÁREA ACOMPAÑAMIENTO INT TÉC'!Y33&gt;=0,"SI","NO")))</f>
        <v/>
      </c>
      <c r="K33" s="297" t="str">
        <f>IF('ÁREA ACOMPAÑAMIENTO INT TÉC'!Z33="VER RESULTADOS","",'ÁREA ACOMPAÑAMIENTO INT TÉC'!Z33)</f>
        <v/>
      </c>
      <c r="L33" s="298" t="str">
        <f>IF(ISBLANK('ÁREA MEJORA COMPETENCIAL'!S33),"",IF('ÁREA MEJORA COMPETENCIAL'!CX33="","",IF('ÁREA COMPLEMENTARIA'!CP33&gt;=0,"SI","NO")))</f>
        <v/>
      </c>
      <c r="M33" s="299" t="str">
        <f>IF('ÁREA COMPLEMENTARIA'!CQ33="VER RESULTADOS","",'ÁREA COMPLEMENTARIA'!CQ33)</f>
        <v/>
      </c>
      <c r="N33" s="300" t="str">
        <f>IF('ÁREA MEJORA COMPETENCIAL'!CX33="","",IF(ISBLANK('ÁREA MEJORA COMPETENCIAL'!S33),"",COUNTIF(H33:L33,"SI")))</f>
        <v/>
      </c>
      <c r="O33" s="300" t="str">
        <f>IF(ISBLANK('ÁREA MEJORA COMPETENCIAL'!S33),"",
IF('ÁREA MEJORA COMPETENCIAL'!Y33=1,12,
IF('ÁREA MEJORA COMPETENCIAL'!Y33=2,24,
IF('ÁREA MEJORA COMPETENCIAL'!Y33=3,37,IF('ÁREA MEJORA COMPETENCIAL'!T33=4,54,
IF('ÁREA MEJORA COMPETENCIAL'!Y33=5,66,
IF('ÁREA MEJORA COMPETENCIAL'!Y33=6,79,
IF('ÁREA MEJORA COMPETENCIAL'!Y33=7,95,
IF('ÁREA MEJORA COMPETENCIAL'!Y33=8,108,
IF('ÁREA MEJORA COMPETENCIAL'!Y33=9,120,
IF('ÁREA MEJORA COMPETENCIAL'!Y33=10,132,
IF('ÁREA MEJORA COMPETENCIAL'!Y33=11,145,
IF('ÁREA MEJORA COMPETENCIAL'!Y33=12,161,
IF('ÁREA MEJORA COMPETENCIAL'!Y33=13,174,
IF('ÁREA MEJORA COMPETENCIAL'!Y33=14,186,
IF('ÁREA MEJORA COMPETENCIAL'!Y33=15,199,
IF('ÁREA MEJORA COMPETENCIAL'!Y33=16,211,
IF('ÁREA MEJORA COMPETENCIAL'!Y33=17,228,
IF('ÁREA MEJORA COMPETENCIAL'!Y33=18,240,
"")))))))))))))))))))</f>
        <v/>
      </c>
      <c r="P33" s="301" t="str">
        <f>IF(ISBLANK('ÁREA MEJORA COMPETENCIAL'!S33),"",
IF('ÁREA MEJORA COMPETENCIAL'!Y33=1,12,
IF('ÁREA MEJORA COMPETENCIAL'!Y33=2,24,
IF('ÁREA MEJORA COMPETENCIAL'!Y33=7,95,
IF('ÁREA MEJORA COMPETENCIAL'!Y33=8,108,
IF('ÁREA MEJORA COMPETENCIAL'!Y33=9,120,
IF('ÁREA MEJORA COMPETENCIAL'!Y33=10,132,
IF('ÁREA MEJORA COMPETENCIAL'!Y33=11,145,
IF('ÁREA MEJORA COMPETENCIAL'!Y33=12,161,
IF('ÁREA MEJORA COMPETENCIAL'!Y33=13,174,
IF('ÁREA MEJORA COMPETENCIAL'!Y33=14,186,
IF('ÁREA MEJORA COMPETENCIAL'!Y33=15,199,
IF('ÁREA MEJORA COMPETENCIAL'!Y33=16,211,
IF('ÁREA MEJORA COMPETENCIAL'!Y33=17,228,
IF('ÁREA MEJORA COMPETENCIAL'!Y33=18,240,
"")))))))))))))))</f>
        <v/>
      </c>
      <c r="Q33" s="302" t="str">
        <f>IF(ISBLANK('ÁREA MEJORA COMPETENCIAL'!S33),"",SUM('ÁREA MEJORA COMPETENCIAL'!CW33,'ÁREA ACOMPAÑAMIENTO INT TÉC'!X33,'ÁREA COMPLEMENTARIA'!CO33))</f>
        <v/>
      </c>
      <c r="R33" s="303" t="str">
        <f>IF(N33="","",IF(Q33&gt;=P33,"",IF(AND(H33="NO",'ÁREA MEJORA COMPETENCIAL'!CY33&gt;=75%,'ÁREA ACOMPAÑAMIENTO INT TÉC'!Z33&gt;=75%,'ÁREA COMPLEMENTARIA'!CQ33&gt;=75%),"SI","NO")))</f>
        <v/>
      </c>
      <c r="S33" s="303" t="str">
        <f>IF(N33="","",IF(Q33&gt;=P33,"",(IF(AND(J33="NO",'ÁREA ACOMPAÑAMIENTO INT TÉC'!Z33&gt;=75%,'ÁREA MEJORA COMPETENCIAL'!CY33&gt;=75%,'ÁREA COMPLEMENTARIA'!CQ33&gt;=75%),"SI","NO"))))</f>
        <v/>
      </c>
      <c r="T33" s="303" t="str">
        <f>IF(N33="","",IF(Q33&gt;=P33,"",(IF(AND(L33="NO",'ÁREA COMPLEMENTARIA'!CQ33&gt;=75%,'ÁREA MEJORA COMPETENCIAL'!CY33&gt;=75%,'ÁREA ACOMPAÑAMIENTO INT TÉC'!Z33&gt;=75%),"SI","NO"))))</f>
        <v/>
      </c>
      <c r="U33" s="300" t="str">
        <f t="shared" si="0"/>
        <v/>
      </c>
      <c r="V33" s="300" t="str">
        <f t="shared" si="1"/>
        <v/>
      </c>
      <c r="W33" s="300" t="str">
        <f>IF(
 Q33=0,
 "NO",
 IF(
  OR('ÁREA MEJORA COMPETENCIAL'!Y33=0, ISBLANK('ÁREA MEJORA COMPETENCIAL'!S33)),
  "",
  IF(
   AND(U33&lt;&gt;"NO PARTICIPANTE", V33&lt;&gt;"NO PARTICIPANTE"),
   "SI",
   "NO"
  )
 )
)</f>
        <v/>
      </c>
      <c r="X33" s="300" t="str">
        <f t="shared" si="2"/>
        <v/>
      </c>
      <c r="Y33" s="300" t="str">
        <f t="shared" si="3"/>
        <v/>
      </c>
      <c r="Z33" s="304" t="str">
        <f>IF(AND('ÁREA MEJORA COMPETENCIAL'!Y33&gt;6,'ÁREA MEJORA COMPETENCIAL'!CW33&gt;=32,'ÁREA ACOMPAÑAMIENTO INT TÉC'!X33&gt;=27,'ÁREA COMPLEMENTARIA'!CO33&gt;=20,Q33&gt;=P33),"SI","")</f>
        <v/>
      </c>
      <c r="AA33" s="305" t="str">
        <f>IF(ISBLANK('ÁREA MEJORA COMPETENCIAL'!S33),"",IF(Q33&gt;=P33,"",IF('ÁREA COMPLEMENTARIA'!CN33="","NO PROCEDE",IF(N33=3,"",IF(OR(R33="SI",S33="SI",T33="SI"),"SI","NO")))))</f>
        <v/>
      </c>
      <c r="AB33" s="300" t="str">
        <f>IF(ISBLANK('ÁREA MEJORA COMPETENCIAL'!S33),"",IF(AA33="SI", "SI(*)",IF(OR(N33=3,X33="SI",Y33="SI",Z33="SI"),"SI","NO")))</f>
        <v/>
      </c>
      <c r="AC33" s="331" t="str">
        <f>IF(
   ISBLANK('ÁREA MEJORA COMPETENCIAL'!S33),
   "",
   IF(
      AND(
        'ÁREA MEJORA COMPETENCIAL'!Y33&gt;6,
        'ÁREA MEJORA COMPETENCIAL'!CW33&lt;=32,
        'ÁREA ACOMPAÑAMIENTO INT TÉC'!X33&lt;=27,
        'ÁREA COMPLEMENTARIA'!CO33&lt;=20,
        Q33&lt;=P33
      ),
      0,
         IF(
               Q33=0,
               0,
               IF(
                  Z33="SI",
                  Q33/P33,
                  IF(
                     AA33="SI",
                     75/100,IF(P33=12,Q33/P33, IF(P33=24,Q33/P33, IF(
         AND('ÁREA MEJORA COMPETENCIAL'!Y33&gt;6, N33&lt;3),
         N33/3,      IF(
            OR(P33="", P33=0),
            N33/3,
                     ""
                  )
               )
            )
         )
      )
   )
)))</f>
        <v/>
      </c>
      <c r="AD33" s="7"/>
      <c r="AE33" s="5"/>
      <c r="AF33" s="5"/>
      <c r="AG33" s="5"/>
      <c r="AH33" s="5"/>
      <c r="AI33" s="5"/>
      <c r="AJ33" s="5"/>
      <c r="AK33" s="5"/>
      <c r="AL33" s="5"/>
      <c r="AM33" s="5"/>
      <c r="AN33" s="5"/>
      <c r="AO33" s="138"/>
      <c r="AP33" s="59"/>
    </row>
    <row r="34" spans="1:42" ht="18" customHeight="1" x14ac:dyDescent="0.3">
      <c r="A34" s="290" t="str">
        <f>IF(ISBLANK('ÁREA MEJORA COMPETENCIAL'!A34),"",'ÁREA MEJORA COMPETENCIAL'!A34)</f>
        <v/>
      </c>
      <c r="B34" s="291" t="str">
        <f>IF(ISBLANK('ÁREA MEJORA COMPETENCIAL'!B34),"",'ÁREA MEJORA COMPETENCIAL'!B34)</f>
        <v/>
      </c>
      <c r="C34" s="291" t="str">
        <f>IF(ISBLANK('ÁREA MEJORA COMPETENCIAL'!C34),"",'ÁREA MEJORA COMPETENCIAL'!C34)</f>
        <v/>
      </c>
      <c r="D34" s="292" t="str">
        <f>IF(ISBLANK('ÁREA MEJORA COMPETENCIAL'!D34),"",'ÁREA MEJORA COMPETENCIAL'!D34)</f>
        <v/>
      </c>
      <c r="E34" s="292" t="str">
        <f>IF(ISBLANK('ÁREA MEJORA COMPETENCIAL'!E34),"",'ÁREA MEJORA COMPETENCIAL'!E34)</f>
        <v/>
      </c>
      <c r="F34" s="292" t="str">
        <f>IF(ISBLANK('ÁREA MEJORA COMPETENCIAL'!F34),"",'ÁREA MEJORA COMPETENCIAL'!F34)</f>
        <v/>
      </c>
      <c r="G34" s="293"/>
      <c r="H34" s="294" t="str">
        <f>IF(ISBLANK('ÁREA MEJORA COMPETENCIAL'!S34),"",IF('ÁREA MEJORA COMPETENCIAL'!CX34="","",IF('ÁREA MEJORA COMPETENCIAL'!CX34&gt;=0,"SI","NO")))</f>
        <v/>
      </c>
      <c r="I34" s="295" t="str">
        <f>IF('ÁREA MEJORA COMPETENCIAL'!CY34="VER RESULTADOS","",'ÁREA MEJORA COMPETENCIAL'!CY34)</f>
        <v/>
      </c>
      <c r="J34" s="296" t="str">
        <f>IF(ISBLANK('ÁREA MEJORA COMPETENCIAL'!S34),"",IF('ÁREA MEJORA COMPETENCIAL'!CX34="","",IF('ÁREA ACOMPAÑAMIENTO INT TÉC'!Y34&gt;=0,"SI","NO")))</f>
        <v/>
      </c>
      <c r="K34" s="297" t="str">
        <f>IF('ÁREA ACOMPAÑAMIENTO INT TÉC'!Z34="VER RESULTADOS","",'ÁREA ACOMPAÑAMIENTO INT TÉC'!Z34)</f>
        <v/>
      </c>
      <c r="L34" s="298" t="str">
        <f>IF(ISBLANK('ÁREA MEJORA COMPETENCIAL'!S34),"",IF('ÁREA MEJORA COMPETENCIAL'!CX34="","",IF('ÁREA COMPLEMENTARIA'!CP34&gt;=0,"SI","NO")))</f>
        <v/>
      </c>
      <c r="M34" s="299" t="str">
        <f>IF('ÁREA COMPLEMENTARIA'!CQ34="VER RESULTADOS","",'ÁREA COMPLEMENTARIA'!CQ34)</f>
        <v/>
      </c>
      <c r="N34" s="300" t="str">
        <f>IF('ÁREA MEJORA COMPETENCIAL'!CX34="","",IF(ISBLANK('ÁREA MEJORA COMPETENCIAL'!S34),"",COUNTIF(H34:L34,"SI")))</f>
        <v/>
      </c>
      <c r="O34" s="300" t="str">
        <f>IF(ISBLANK('ÁREA MEJORA COMPETENCIAL'!S34),"",
IF('ÁREA MEJORA COMPETENCIAL'!Y34=1,12,
IF('ÁREA MEJORA COMPETENCIAL'!Y34=2,24,
IF('ÁREA MEJORA COMPETENCIAL'!Y34=3,37,IF('ÁREA MEJORA COMPETENCIAL'!T34=4,54,
IF('ÁREA MEJORA COMPETENCIAL'!Y34=5,66,
IF('ÁREA MEJORA COMPETENCIAL'!Y34=6,79,
IF('ÁREA MEJORA COMPETENCIAL'!Y34=7,95,
IF('ÁREA MEJORA COMPETENCIAL'!Y34=8,108,
IF('ÁREA MEJORA COMPETENCIAL'!Y34=9,120,
IF('ÁREA MEJORA COMPETENCIAL'!Y34=10,132,
IF('ÁREA MEJORA COMPETENCIAL'!Y34=11,145,
IF('ÁREA MEJORA COMPETENCIAL'!Y34=12,161,
IF('ÁREA MEJORA COMPETENCIAL'!Y34=13,174,
IF('ÁREA MEJORA COMPETENCIAL'!Y34=14,186,
IF('ÁREA MEJORA COMPETENCIAL'!Y34=15,199,
IF('ÁREA MEJORA COMPETENCIAL'!Y34=16,211,
IF('ÁREA MEJORA COMPETENCIAL'!Y34=17,228,
IF('ÁREA MEJORA COMPETENCIAL'!Y34=18,240,
"")))))))))))))))))))</f>
        <v/>
      </c>
      <c r="P34" s="301" t="str">
        <f>IF(ISBLANK('ÁREA MEJORA COMPETENCIAL'!S34),"",
IF('ÁREA MEJORA COMPETENCIAL'!Y34=1,12,
IF('ÁREA MEJORA COMPETENCIAL'!Y34=2,24,
IF('ÁREA MEJORA COMPETENCIAL'!Y34=7,95,
IF('ÁREA MEJORA COMPETENCIAL'!Y34=8,108,
IF('ÁREA MEJORA COMPETENCIAL'!Y34=9,120,
IF('ÁREA MEJORA COMPETENCIAL'!Y34=10,132,
IF('ÁREA MEJORA COMPETENCIAL'!Y34=11,145,
IF('ÁREA MEJORA COMPETENCIAL'!Y34=12,161,
IF('ÁREA MEJORA COMPETENCIAL'!Y34=13,174,
IF('ÁREA MEJORA COMPETENCIAL'!Y34=14,186,
IF('ÁREA MEJORA COMPETENCIAL'!Y34=15,199,
IF('ÁREA MEJORA COMPETENCIAL'!Y34=16,211,
IF('ÁREA MEJORA COMPETENCIAL'!Y34=17,228,
IF('ÁREA MEJORA COMPETENCIAL'!Y34=18,240,
"")))))))))))))))</f>
        <v/>
      </c>
      <c r="Q34" s="302" t="str">
        <f>IF(ISBLANK('ÁREA MEJORA COMPETENCIAL'!S34),"",SUM('ÁREA MEJORA COMPETENCIAL'!CW34,'ÁREA ACOMPAÑAMIENTO INT TÉC'!X34,'ÁREA COMPLEMENTARIA'!CO34))</f>
        <v/>
      </c>
      <c r="R34" s="303" t="str">
        <f>IF(N34="","",IF(Q34&gt;=P34,"",IF(AND(H34="NO",'ÁREA MEJORA COMPETENCIAL'!CY34&gt;=75%,'ÁREA ACOMPAÑAMIENTO INT TÉC'!Z34&gt;=75%,'ÁREA COMPLEMENTARIA'!CQ34&gt;=75%),"SI","NO")))</f>
        <v/>
      </c>
      <c r="S34" s="303" t="str">
        <f>IF(N34="","",IF(Q34&gt;=P34,"",(IF(AND(J34="NO",'ÁREA ACOMPAÑAMIENTO INT TÉC'!Z34&gt;=75%,'ÁREA MEJORA COMPETENCIAL'!CY34&gt;=75%,'ÁREA COMPLEMENTARIA'!CQ34&gt;=75%),"SI","NO"))))</f>
        <v/>
      </c>
      <c r="T34" s="303" t="str">
        <f>IF(N34="","",IF(Q34&gt;=P34,"",(IF(AND(L34="NO",'ÁREA COMPLEMENTARIA'!CQ34&gt;=75%,'ÁREA MEJORA COMPETENCIAL'!CY34&gt;=75%,'ÁREA ACOMPAÑAMIENTO INT TÉC'!Z34&gt;=75%),"SI","NO"))))</f>
        <v/>
      </c>
      <c r="U34" s="300" t="str">
        <f t="shared" si="0"/>
        <v/>
      </c>
      <c r="V34" s="300" t="str">
        <f t="shared" si="1"/>
        <v/>
      </c>
      <c r="W34" s="300" t="str">
        <f>IF(
 Q34=0,
 "NO",
 IF(
  OR('ÁREA MEJORA COMPETENCIAL'!Y34=0, ISBLANK('ÁREA MEJORA COMPETENCIAL'!S34)),
  "",
  IF(
   AND(U34&lt;&gt;"NO PARTICIPANTE", V34&lt;&gt;"NO PARTICIPANTE"),
   "SI",
   "NO"
  )
 )
)</f>
        <v/>
      </c>
      <c r="X34" s="300" t="str">
        <f t="shared" si="2"/>
        <v/>
      </c>
      <c r="Y34" s="300" t="str">
        <f t="shared" si="3"/>
        <v/>
      </c>
      <c r="Z34" s="304" t="str">
        <f>IF(AND('ÁREA MEJORA COMPETENCIAL'!Y34&gt;6,'ÁREA MEJORA COMPETENCIAL'!CW34&gt;=32,'ÁREA ACOMPAÑAMIENTO INT TÉC'!X34&gt;=27,'ÁREA COMPLEMENTARIA'!CO34&gt;=20,Q34&gt;=P34),"SI","")</f>
        <v/>
      </c>
      <c r="AA34" s="305" t="str">
        <f>IF(ISBLANK('ÁREA MEJORA COMPETENCIAL'!S34),"",IF(Q34&gt;=P34,"",IF('ÁREA COMPLEMENTARIA'!CN34="","NO PROCEDE",IF(N34=3,"",IF(OR(R34="SI",S34="SI",T34="SI"),"SI","NO")))))</f>
        <v/>
      </c>
      <c r="AB34" s="300" t="str">
        <f>IF(ISBLANK('ÁREA MEJORA COMPETENCIAL'!S34),"",IF(AA34="SI", "SI(*)",IF(OR(N34=3,X34="SI",Y34="SI",Z34="SI"),"SI","NO")))</f>
        <v/>
      </c>
      <c r="AC34" s="331" t="str">
        <f>IF(
   ISBLANK('ÁREA MEJORA COMPETENCIAL'!S34),
   "",
   IF(
      AND(
        'ÁREA MEJORA COMPETENCIAL'!Y34&gt;6,
        'ÁREA MEJORA COMPETENCIAL'!CW34&lt;=32,
        'ÁREA ACOMPAÑAMIENTO INT TÉC'!X34&lt;=27,
        'ÁREA COMPLEMENTARIA'!CO34&lt;=20,
        Q34&lt;=P34
      ),
      0,
         IF(
               Q34=0,
               0,
               IF(
                  Z34="SI",
                  Q34/P34,
                  IF(
                     AA34="SI",
                     75/100,IF(P34=12,Q34/P34, IF(P34=24,Q34/P34, IF(
         AND('ÁREA MEJORA COMPETENCIAL'!Y34&gt;6, N34&lt;3),
         N34/3,      IF(
            OR(P34="", P34=0),
            N34/3,
                     ""
                  )
               )
            )
         )
      )
   )
)))</f>
        <v/>
      </c>
      <c r="AD34" s="7"/>
      <c r="AE34" s="5"/>
      <c r="AF34" s="5"/>
      <c r="AG34" s="5"/>
      <c r="AH34" s="5"/>
      <c r="AI34" s="5"/>
      <c r="AJ34" s="5"/>
      <c r="AK34" s="5"/>
      <c r="AL34" s="5"/>
      <c r="AM34" s="5"/>
      <c r="AN34" s="5"/>
      <c r="AO34" s="138"/>
      <c r="AP34" s="59"/>
    </row>
    <row r="35" spans="1:42" ht="18" customHeight="1" x14ac:dyDescent="0.3">
      <c r="A35" s="290" t="str">
        <f>IF(ISBLANK('ÁREA MEJORA COMPETENCIAL'!A35),"",'ÁREA MEJORA COMPETENCIAL'!A35)</f>
        <v/>
      </c>
      <c r="B35" s="291" t="str">
        <f>IF(ISBLANK('ÁREA MEJORA COMPETENCIAL'!B35),"",'ÁREA MEJORA COMPETENCIAL'!B35)</f>
        <v/>
      </c>
      <c r="C35" s="291" t="str">
        <f>IF(ISBLANK('ÁREA MEJORA COMPETENCIAL'!C35),"",'ÁREA MEJORA COMPETENCIAL'!C35)</f>
        <v/>
      </c>
      <c r="D35" s="292" t="str">
        <f>IF(ISBLANK('ÁREA MEJORA COMPETENCIAL'!D35),"",'ÁREA MEJORA COMPETENCIAL'!D35)</f>
        <v/>
      </c>
      <c r="E35" s="292" t="str">
        <f>IF(ISBLANK('ÁREA MEJORA COMPETENCIAL'!E35),"",'ÁREA MEJORA COMPETENCIAL'!E35)</f>
        <v/>
      </c>
      <c r="F35" s="292" t="str">
        <f>IF(ISBLANK('ÁREA MEJORA COMPETENCIAL'!F35),"",'ÁREA MEJORA COMPETENCIAL'!F35)</f>
        <v/>
      </c>
      <c r="G35" s="293"/>
      <c r="H35" s="294" t="str">
        <f>IF(ISBLANK('ÁREA MEJORA COMPETENCIAL'!S35),"",IF('ÁREA MEJORA COMPETENCIAL'!CX35="","",IF('ÁREA MEJORA COMPETENCIAL'!CX35&gt;=0,"SI","NO")))</f>
        <v/>
      </c>
      <c r="I35" s="295" t="str">
        <f>IF('ÁREA MEJORA COMPETENCIAL'!CY35="VER RESULTADOS","",'ÁREA MEJORA COMPETENCIAL'!CY35)</f>
        <v/>
      </c>
      <c r="J35" s="296" t="str">
        <f>IF(ISBLANK('ÁREA MEJORA COMPETENCIAL'!S35),"",IF('ÁREA MEJORA COMPETENCIAL'!CX35="","",IF('ÁREA ACOMPAÑAMIENTO INT TÉC'!Y35&gt;=0,"SI","NO")))</f>
        <v/>
      </c>
      <c r="K35" s="297" t="str">
        <f>IF('ÁREA ACOMPAÑAMIENTO INT TÉC'!Z35="VER RESULTADOS","",'ÁREA ACOMPAÑAMIENTO INT TÉC'!Z35)</f>
        <v/>
      </c>
      <c r="L35" s="298" t="str">
        <f>IF(ISBLANK('ÁREA MEJORA COMPETENCIAL'!S35),"",IF('ÁREA MEJORA COMPETENCIAL'!CX35="","",IF('ÁREA COMPLEMENTARIA'!CP35&gt;=0,"SI","NO")))</f>
        <v/>
      </c>
      <c r="M35" s="299" t="str">
        <f>IF('ÁREA COMPLEMENTARIA'!CQ35="VER RESULTADOS","",'ÁREA COMPLEMENTARIA'!CQ35)</f>
        <v/>
      </c>
      <c r="N35" s="300" t="str">
        <f>IF('ÁREA MEJORA COMPETENCIAL'!CX35="","",IF(ISBLANK('ÁREA MEJORA COMPETENCIAL'!S35),"",COUNTIF(H35:L35,"SI")))</f>
        <v/>
      </c>
      <c r="O35" s="300" t="str">
        <f>IF(ISBLANK('ÁREA MEJORA COMPETENCIAL'!S35),"",
IF('ÁREA MEJORA COMPETENCIAL'!Y35=1,12,
IF('ÁREA MEJORA COMPETENCIAL'!Y35=2,24,
IF('ÁREA MEJORA COMPETENCIAL'!Y35=3,37,IF('ÁREA MEJORA COMPETENCIAL'!T35=4,54,
IF('ÁREA MEJORA COMPETENCIAL'!Y35=5,66,
IF('ÁREA MEJORA COMPETENCIAL'!Y35=6,79,
IF('ÁREA MEJORA COMPETENCIAL'!Y35=7,95,
IF('ÁREA MEJORA COMPETENCIAL'!Y35=8,108,
IF('ÁREA MEJORA COMPETENCIAL'!Y35=9,120,
IF('ÁREA MEJORA COMPETENCIAL'!Y35=10,132,
IF('ÁREA MEJORA COMPETENCIAL'!Y35=11,145,
IF('ÁREA MEJORA COMPETENCIAL'!Y35=12,161,
IF('ÁREA MEJORA COMPETENCIAL'!Y35=13,174,
IF('ÁREA MEJORA COMPETENCIAL'!Y35=14,186,
IF('ÁREA MEJORA COMPETENCIAL'!Y35=15,199,
IF('ÁREA MEJORA COMPETENCIAL'!Y35=16,211,
IF('ÁREA MEJORA COMPETENCIAL'!Y35=17,228,
IF('ÁREA MEJORA COMPETENCIAL'!Y35=18,240,
"")))))))))))))))))))</f>
        <v/>
      </c>
      <c r="P35" s="301" t="str">
        <f>IF(ISBLANK('ÁREA MEJORA COMPETENCIAL'!S35),"",
IF('ÁREA MEJORA COMPETENCIAL'!Y35=1,12,
IF('ÁREA MEJORA COMPETENCIAL'!Y35=2,24,
IF('ÁREA MEJORA COMPETENCIAL'!Y35=7,95,
IF('ÁREA MEJORA COMPETENCIAL'!Y35=8,108,
IF('ÁREA MEJORA COMPETENCIAL'!Y35=9,120,
IF('ÁREA MEJORA COMPETENCIAL'!Y35=10,132,
IF('ÁREA MEJORA COMPETENCIAL'!Y35=11,145,
IF('ÁREA MEJORA COMPETENCIAL'!Y35=12,161,
IF('ÁREA MEJORA COMPETENCIAL'!Y35=13,174,
IF('ÁREA MEJORA COMPETENCIAL'!Y35=14,186,
IF('ÁREA MEJORA COMPETENCIAL'!Y35=15,199,
IF('ÁREA MEJORA COMPETENCIAL'!Y35=16,211,
IF('ÁREA MEJORA COMPETENCIAL'!Y35=17,228,
IF('ÁREA MEJORA COMPETENCIAL'!Y35=18,240,
"")))))))))))))))</f>
        <v/>
      </c>
      <c r="Q35" s="302" t="str">
        <f>IF(ISBLANK('ÁREA MEJORA COMPETENCIAL'!S35),"",SUM('ÁREA MEJORA COMPETENCIAL'!CW35,'ÁREA ACOMPAÑAMIENTO INT TÉC'!X35,'ÁREA COMPLEMENTARIA'!CO35))</f>
        <v/>
      </c>
      <c r="R35" s="303" t="str">
        <f>IF(N35="","",IF(Q35&gt;=P35,"",IF(AND(H35="NO",'ÁREA MEJORA COMPETENCIAL'!CY35&gt;=75%,'ÁREA ACOMPAÑAMIENTO INT TÉC'!Z35&gt;=75%,'ÁREA COMPLEMENTARIA'!CQ35&gt;=75%),"SI","NO")))</f>
        <v/>
      </c>
      <c r="S35" s="303" t="str">
        <f>IF(N35="","",IF(Q35&gt;=P35,"",(IF(AND(J35="NO",'ÁREA ACOMPAÑAMIENTO INT TÉC'!Z35&gt;=75%,'ÁREA MEJORA COMPETENCIAL'!CY35&gt;=75%,'ÁREA COMPLEMENTARIA'!CQ35&gt;=75%),"SI","NO"))))</f>
        <v/>
      </c>
      <c r="T35" s="303" t="str">
        <f>IF(N35="","",IF(Q35&gt;=P35,"",(IF(AND(L35="NO",'ÁREA COMPLEMENTARIA'!CQ35&gt;=75%,'ÁREA MEJORA COMPETENCIAL'!CY35&gt;=75%,'ÁREA ACOMPAÑAMIENTO INT TÉC'!Z35&gt;=75%),"SI","NO"))))</f>
        <v/>
      </c>
      <c r="U35" s="300" t="str">
        <f t="shared" si="0"/>
        <v/>
      </c>
      <c r="V35" s="300" t="str">
        <f t="shared" si="1"/>
        <v/>
      </c>
      <c r="W35" s="300" t="str">
        <f>IF(
 Q35=0,
 "NO",
 IF(
  OR('ÁREA MEJORA COMPETENCIAL'!Y35=0, ISBLANK('ÁREA MEJORA COMPETENCIAL'!S35)),
  "",
  IF(
   AND(U35&lt;&gt;"NO PARTICIPANTE", V35&lt;&gt;"NO PARTICIPANTE"),
   "SI",
   "NO"
  )
 )
)</f>
        <v/>
      </c>
      <c r="X35" s="300" t="str">
        <f t="shared" si="2"/>
        <v/>
      </c>
      <c r="Y35" s="300" t="str">
        <f t="shared" si="3"/>
        <v/>
      </c>
      <c r="Z35" s="304" t="str">
        <f>IF(AND('ÁREA MEJORA COMPETENCIAL'!Y35&gt;6,'ÁREA MEJORA COMPETENCIAL'!CW35&gt;=32,'ÁREA ACOMPAÑAMIENTO INT TÉC'!X35&gt;=27,'ÁREA COMPLEMENTARIA'!CO35&gt;=20,Q35&gt;=P35),"SI","")</f>
        <v/>
      </c>
      <c r="AA35" s="305" t="str">
        <f>IF(ISBLANK('ÁREA MEJORA COMPETENCIAL'!S35),"",IF(Q35&gt;=P35,"",IF('ÁREA COMPLEMENTARIA'!CN35="","NO PROCEDE",IF(N35=3,"",IF(OR(R35="SI",S35="SI",T35="SI"),"SI","NO")))))</f>
        <v/>
      </c>
      <c r="AB35" s="300" t="str">
        <f>IF(ISBLANK('ÁREA MEJORA COMPETENCIAL'!S35),"",IF(AA35="SI", "SI(*)",IF(OR(N35=3,X35="SI",Y35="SI",Z35="SI"),"SI","NO")))</f>
        <v/>
      </c>
      <c r="AC35" s="331" t="str">
        <f>IF(
   ISBLANK('ÁREA MEJORA COMPETENCIAL'!S35),
   "",
   IF(
      AND(
        'ÁREA MEJORA COMPETENCIAL'!Y35&gt;6,
        'ÁREA MEJORA COMPETENCIAL'!CW35&lt;=32,
        'ÁREA ACOMPAÑAMIENTO INT TÉC'!X35&lt;=27,
        'ÁREA COMPLEMENTARIA'!CO35&lt;=20,
        Q35&lt;=P35
      ),
      0,
         IF(
               Q35=0,
               0,
               IF(
                  Z35="SI",
                  Q35/P35,
                  IF(
                     AA35="SI",
                     75/100,IF(P35=12,Q35/P35, IF(P35=24,Q35/P35, IF(
         AND('ÁREA MEJORA COMPETENCIAL'!Y35&gt;6, N35&lt;3),
         N35/3,      IF(
            OR(P35="", P35=0),
            N35/3,
                     ""
                  )
               )
            )
         )
      )
   )
)))</f>
        <v/>
      </c>
      <c r="AD35" s="7"/>
      <c r="AE35" s="5"/>
      <c r="AF35" s="5"/>
      <c r="AG35" s="5"/>
      <c r="AH35" s="5"/>
      <c r="AI35" s="5"/>
      <c r="AJ35" s="5"/>
      <c r="AK35" s="5"/>
      <c r="AL35" s="5"/>
      <c r="AM35" s="5"/>
      <c r="AN35" s="5"/>
      <c r="AO35" s="138"/>
      <c r="AP35" s="59"/>
    </row>
    <row r="36" spans="1:42" ht="18" customHeight="1" x14ac:dyDescent="0.3">
      <c r="A36" s="290" t="str">
        <f>IF(ISBLANK('ÁREA MEJORA COMPETENCIAL'!A36),"",'ÁREA MEJORA COMPETENCIAL'!A36)</f>
        <v/>
      </c>
      <c r="B36" s="291" t="str">
        <f>IF(ISBLANK('ÁREA MEJORA COMPETENCIAL'!B36),"",'ÁREA MEJORA COMPETENCIAL'!B36)</f>
        <v/>
      </c>
      <c r="C36" s="291" t="str">
        <f>IF(ISBLANK('ÁREA MEJORA COMPETENCIAL'!C36),"",'ÁREA MEJORA COMPETENCIAL'!C36)</f>
        <v/>
      </c>
      <c r="D36" s="292" t="str">
        <f>IF(ISBLANK('ÁREA MEJORA COMPETENCIAL'!D36),"",'ÁREA MEJORA COMPETENCIAL'!D36)</f>
        <v/>
      </c>
      <c r="E36" s="292" t="str">
        <f>IF(ISBLANK('ÁREA MEJORA COMPETENCIAL'!E36),"",'ÁREA MEJORA COMPETENCIAL'!E36)</f>
        <v/>
      </c>
      <c r="F36" s="292" t="str">
        <f>IF(ISBLANK('ÁREA MEJORA COMPETENCIAL'!F36),"",'ÁREA MEJORA COMPETENCIAL'!F36)</f>
        <v/>
      </c>
      <c r="G36" s="293"/>
      <c r="H36" s="294" t="str">
        <f>IF(ISBLANK('ÁREA MEJORA COMPETENCIAL'!S36),"",IF('ÁREA MEJORA COMPETENCIAL'!CX36="","",IF('ÁREA MEJORA COMPETENCIAL'!CX36&gt;=0,"SI","NO")))</f>
        <v/>
      </c>
      <c r="I36" s="295" t="str">
        <f>IF('ÁREA MEJORA COMPETENCIAL'!CY36="VER RESULTADOS","",'ÁREA MEJORA COMPETENCIAL'!CY36)</f>
        <v/>
      </c>
      <c r="J36" s="296" t="str">
        <f>IF(ISBLANK('ÁREA MEJORA COMPETENCIAL'!S36),"",IF('ÁREA MEJORA COMPETENCIAL'!CX36="","",IF('ÁREA ACOMPAÑAMIENTO INT TÉC'!Y36&gt;=0,"SI","NO")))</f>
        <v/>
      </c>
      <c r="K36" s="297" t="str">
        <f>IF('ÁREA ACOMPAÑAMIENTO INT TÉC'!Z36="VER RESULTADOS","",'ÁREA ACOMPAÑAMIENTO INT TÉC'!Z36)</f>
        <v/>
      </c>
      <c r="L36" s="298" t="str">
        <f>IF(ISBLANK('ÁREA MEJORA COMPETENCIAL'!S36),"",IF('ÁREA MEJORA COMPETENCIAL'!CX36="","",IF('ÁREA COMPLEMENTARIA'!CP36&gt;=0,"SI","NO")))</f>
        <v/>
      </c>
      <c r="M36" s="299" t="str">
        <f>IF('ÁREA COMPLEMENTARIA'!CQ36="VER RESULTADOS","",'ÁREA COMPLEMENTARIA'!CQ36)</f>
        <v/>
      </c>
      <c r="N36" s="300" t="str">
        <f>IF('ÁREA MEJORA COMPETENCIAL'!CX36="","",IF(ISBLANK('ÁREA MEJORA COMPETENCIAL'!S36),"",COUNTIF(H36:L36,"SI")))</f>
        <v/>
      </c>
      <c r="O36" s="300" t="str">
        <f>IF(ISBLANK('ÁREA MEJORA COMPETENCIAL'!S36),"",
IF('ÁREA MEJORA COMPETENCIAL'!Y36=1,12,
IF('ÁREA MEJORA COMPETENCIAL'!Y36=2,24,
IF('ÁREA MEJORA COMPETENCIAL'!Y36=3,37,IF('ÁREA MEJORA COMPETENCIAL'!T36=4,54,
IF('ÁREA MEJORA COMPETENCIAL'!Y36=5,66,
IF('ÁREA MEJORA COMPETENCIAL'!Y36=6,79,
IF('ÁREA MEJORA COMPETENCIAL'!Y36=7,95,
IF('ÁREA MEJORA COMPETENCIAL'!Y36=8,108,
IF('ÁREA MEJORA COMPETENCIAL'!Y36=9,120,
IF('ÁREA MEJORA COMPETENCIAL'!Y36=10,132,
IF('ÁREA MEJORA COMPETENCIAL'!Y36=11,145,
IF('ÁREA MEJORA COMPETENCIAL'!Y36=12,161,
IF('ÁREA MEJORA COMPETENCIAL'!Y36=13,174,
IF('ÁREA MEJORA COMPETENCIAL'!Y36=14,186,
IF('ÁREA MEJORA COMPETENCIAL'!Y36=15,199,
IF('ÁREA MEJORA COMPETENCIAL'!Y36=16,211,
IF('ÁREA MEJORA COMPETENCIAL'!Y36=17,228,
IF('ÁREA MEJORA COMPETENCIAL'!Y36=18,240,
"")))))))))))))))))))</f>
        <v/>
      </c>
      <c r="P36" s="301" t="str">
        <f>IF(ISBLANK('ÁREA MEJORA COMPETENCIAL'!S36),"",
IF('ÁREA MEJORA COMPETENCIAL'!Y36=1,12,
IF('ÁREA MEJORA COMPETENCIAL'!Y36=2,24,
IF('ÁREA MEJORA COMPETENCIAL'!Y36=7,95,
IF('ÁREA MEJORA COMPETENCIAL'!Y36=8,108,
IF('ÁREA MEJORA COMPETENCIAL'!Y36=9,120,
IF('ÁREA MEJORA COMPETENCIAL'!Y36=10,132,
IF('ÁREA MEJORA COMPETENCIAL'!Y36=11,145,
IF('ÁREA MEJORA COMPETENCIAL'!Y36=12,161,
IF('ÁREA MEJORA COMPETENCIAL'!Y36=13,174,
IF('ÁREA MEJORA COMPETENCIAL'!Y36=14,186,
IF('ÁREA MEJORA COMPETENCIAL'!Y36=15,199,
IF('ÁREA MEJORA COMPETENCIAL'!Y36=16,211,
IF('ÁREA MEJORA COMPETENCIAL'!Y36=17,228,
IF('ÁREA MEJORA COMPETENCIAL'!Y36=18,240,
"")))))))))))))))</f>
        <v/>
      </c>
      <c r="Q36" s="302" t="str">
        <f>IF(ISBLANK('ÁREA MEJORA COMPETENCIAL'!S36),"",SUM('ÁREA MEJORA COMPETENCIAL'!CW36,'ÁREA ACOMPAÑAMIENTO INT TÉC'!X36,'ÁREA COMPLEMENTARIA'!CO36))</f>
        <v/>
      </c>
      <c r="R36" s="303" t="str">
        <f>IF(N36="","",IF(Q36&gt;=P36,"",IF(AND(H36="NO",'ÁREA MEJORA COMPETENCIAL'!CY36&gt;=75%,'ÁREA ACOMPAÑAMIENTO INT TÉC'!Z36&gt;=75%,'ÁREA COMPLEMENTARIA'!CQ36&gt;=75%),"SI","NO")))</f>
        <v/>
      </c>
      <c r="S36" s="303" t="str">
        <f>IF(N36="","",IF(Q36&gt;=P36,"",(IF(AND(J36="NO",'ÁREA ACOMPAÑAMIENTO INT TÉC'!Z36&gt;=75%,'ÁREA MEJORA COMPETENCIAL'!CY36&gt;=75%,'ÁREA COMPLEMENTARIA'!CQ36&gt;=75%),"SI","NO"))))</f>
        <v/>
      </c>
      <c r="T36" s="303" t="str">
        <f>IF(N36="","",IF(Q36&gt;=P36,"",(IF(AND(L36="NO",'ÁREA COMPLEMENTARIA'!CQ36&gt;=75%,'ÁREA MEJORA COMPETENCIAL'!CY36&gt;=75%,'ÁREA ACOMPAÑAMIENTO INT TÉC'!Z36&gt;=75%),"SI","NO"))))</f>
        <v/>
      </c>
      <c r="U36" s="300" t="str">
        <f t="shared" si="0"/>
        <v/>
      </c>
      <c r="V36" s="300" t="str">
        <f t="shared" si="1"/>
        <v/>
      </c>
      <c r="W36" s="300" t="str">
        <f>IF(
 Q36=0,
 "NO",
 IF(
  OR('ÁREA MEJORA COMPETENCIAL'!Y36=0, ISBLANK('ÁREA MEJORA COMPETENCIAL'!S36)),
  "",
  IF(
   AND(U36&lt;&gt;"NO PARTICIPANTE", V36&lt;&gt;"NO PARTICIPANTE"),
   "SI",
   "NO"
  )
 )
)</f>
        <v/>
      </c>
      <c r="X36" s="300" t="str">
        <f t="shared" si="2"/>
        <v/>
      </c>
      <c r="Y36" s="300" t="str">
        <f t="shared" si="3"/>
        <v/>
      </c>
      <c r="Z36" s="304" t="str">
        <f>IF(AND('ÁREA MEJORA COMPETENCIAL'!Y36&gt;6,'ÁREA MEJORA COMPETENCIAL'!CW36&gt;=32,'ÁREA ACOMPAÑAMIENTO INT TÉC'!X36&gt;=27,'ÁREA COMPLEMENTARIA'!CO36&gt;=20,Q36&gt;=P36),"SI","")</f>
        <v/>
      </c>
      <c r="AA36" s="305" t="str">
        <f>IF(ISBLANK('ÁREA MEJORA COMPETENCIAL'!S36),"",IF(Q36&gt;=P36,"",IF('ÁREA COMPLEMENTARIA'!CN36="","NO PROCEDE",IF(N36=3,"",IF(OR(R36="SI",S36="SI",T36="SI"),"SI","NO")))))</f>
        <v/>
      </c>
      <c r="AB36" s="300" t="str">
        <f>IF(ISBLANK('ÁREA MEJORA COMPETENCIAL'!S36),"",IF(AA36="SI", "SI(*)",IF(OR(N36=3,X36="SI",Y36="SI",Z36="SI"),"SI","NO")))</f>
        <v/>
      </c>
      <c r="AC36" s="331" t="str">
        <f>IF(
   ISBLANK('ÁREA MEJORA COMPETENCIAL'!S36),
   "",
   IF(
      AND(
        'ÁREA MEJORA COMPETENCIAL'!Y36&gt;6,
        'ÁREA MEJORA COMPETENCIAL'!CW36&lt;=32,
        'ÁREA ACOMPAÑAMIENTO INT TÉC'!X36&lt;=27,
        'ÁREA COMPLEMENTARIA'!CO36&lt;=20,
        Q36&lt;=P36
      ),
      0,
         IF(
               Q36=0,
               0,
               IF(
                  Z36="SI",
                  Q36/P36,
                  IF(
                     AA36="SI",
                     75/100,IF(P36=12,Q36/P36, IF(P36=24,Q36/P36, IF(
         AND('ÁREA MEJORA COMPETENCIAL'!Y36&gt;6, N36&lt;3),
         N36/3,      IF(
            OR(P36="", P36=0),
            N36/3,
                     ""
                  )
               )
            )
         )
      )
   )
)))</f>
        <v/>
      </c>
      <c r="AD36" s="7"/>
      <c r="AE36" s="5"/>
      <c r="AF36" s="5"/>
      <c r="AG36" s="5"/>
      <c r="AH36" s="5"/>
      <c r="AI36" s="5"/>
      <c r="AJ36" s="5"/>
      <c r="AK36" s="5"/>
      <c r="AL36" s="5"/>
      <c r="AM36" s="5"/>
      <c r="AN36" s="5"/>
      <c r="AO36" s="138"/>
      <c r="AP36" s="59"/>
    </row>
    <row r="37" spans="1:42" ht="18" customHeight="1" x14ac:dyDescent="0.3">
      <c r="A37" s="290" t="str">
        <f>IF(ISBLANK('ÁREA MEJORA COMPETENCIAL'!A37),"",'ÁREA MEJORA COMPETENCIAL'!A37)</f>
        <v/>
      </c>
      <c r="B37" s="291" t="str">
        <f>IF(ISBLANK('ÁREA MEJORA COMPETENCIAL'!B37),"",'ÁREA MEJORA COMPETENCIAL'!B37)</f>
        <v/>
      </c>
      <c r="C37" s="291" t="str">
        <f>IF(ISBLANK('ÁREA MEJORA COMPETENCIAL'!C37),"",'ÁREA MEJORA COMPETENCIAL'!C37)</f>
        <v/>
      </c>
      <c r="D37" s="292" t="str">
        <f>IF(ISBLANK('ÁREA MEJORA COMPETENCIAL'!D37),"",'ÁREA MEJORA COMPETENCIAL'!D37)</f>
        <v/>
      </c>
      <c r="E37" s="292" t="str">
        <f>IF(ISBLANK('ÁREA MEJORA COMPETENCIAL'!E37),"",'ÁREA MEJORA COMPETENCIAL'!E37)</f>
        <v/>
      </c>
      <c r="F37" s="292" t="str">
        <f>IF(ISBLANK('ÁREA MEJORA COMPETENCIAL'!F37),"",'ÁREA MEJORA COMPETENCIAL'!F37)</f>
        <v/>
      </c>
      <c r="G37" s="293"/>
      <c r="H37" s="294" t="str">
        <f>IF(ISBLANK('ÁREA MEJORA COMPETENCIAL'!S37),"",IF('ÁREA MEJORA COMPETENCIAL'!CX37="","",IF('ÁREA MEJORA COMPETENCIAL'!CX37&gt;=0,"SI","NO")))</f>
        <v/>
      </c>
      <c r="I37" s="295" t="str">
        <f>IF('ÁREA MEJORA COMPETENCIAL'!CY37="VER RESULTADOS","",'ÁREA MEJORA COMPETENCIAL'!CY37)</f>
        <v/>
      </c>
      <c r="J37" s="296" t="str">
        <f>IF(ISBLANK('ÁREA MEJORA COMPETENCIAL'!S37),"",IF('ÁREA MEJORA COMPETENCIAL'!CX37="","",IF('ÁREA ACOMPAÑAMIENTO INT TÉC'!Y37&gt;=0,"SI","NO")))</f>
        <v/>
      </c>
      <c r="K37" s="297" t="str">
        <f>IF('ÁREA ACOMPAÑAMIENTO INT TÉC'!Z37="VER RESULTADOS","",'ÁREA ACOMPAÑAMIENTO INT TÉC'!Z37)</f>
        <v/>
      </c>
      <c r="L37" s="298" t="str">
        <f>IF(ISBLANK('ÁREA MEJORA COMPETENCIAL'!S37),"",IF('ÁREA MEJORA COMPETENCIAL'!CX37="","",IF('ÁREA COMPLEMENTARIA'!CP37&gt;=0,"SI","NO")))</f>
        <v/>
      </c>
      <c r="M37" s="299" t="str">
        <f>IF('ÁREA COMPLEMENTARIA'!CQ37="VER RESULTADOS","",'ÁREA COMPLEMENTARIA'!CQ37)</f>
        <v/>
      </c>
      <c r="N37" s="300" t="str">
        <f>IF('ÁREA MEJORA COMPETENCIAL'!CX37="","",IF(ISBLANK('ÁREA MEJORA COMPETENCIAL'!S37),"",COUNTIF(H37:L37,"SI")))</f>
        <v/>
      </c>
      <c r="O37" s="300" t="str">
        <f>IF(ISBLANK('ÁREA MEJORA COMPETENCIAL'!S37),"",
IF('ÁREA MEJORA COMPETENCIAL'!Y37=1,12,
IF('ÁREA MEJORA COMPETENCIAL'!Y37=2,24,
IF('ÁREA MEJORA COMPETENCIAL'!Y37=3,37,IF('ÁREA MEJORA COMPETENCIAL'!T37=4,54,
IF('ÁREA MEJORA COMPETENCIAL'!Y37=5,66,
IF('ÁREA MEJORA COMPETENCIAL'!Y37=6,79,
IF('ÁREA MEJORA COMPETENCIAL'!Y37=7,95,
IF('ÁREA MEJORA COMPETENCIAL'!Y37=8,108,
IF('ÁREA MEJORA COMPETENCIAL'!Y37=9,120,
IF('ÁREA MEJORA COMPETENCIAL'!Y37=10,132,
IF('ÁREA MEJORA COMPETENCIAL'!Y37=11,145,
IF('ÁREA MEJORA COMPETENCIAL'!Y37=12,161,
IF('ÁREA MEJORA COMPETENCIAL'!Y37=13,174,
IF('ÁREA MEJORA COMPETENCIAL'!Y37=14,186,
IF('ÁREA MEJORA COMPETENCIAL'!Y37=15,199,
IF('ÁREA MEJORA COMPETENCIAL'!Y37=16,211,
IF('ÁREA MEJORA COMPETENCIAL'!Y37=17,228,
IF('ÁREA MEJORA COMPETENCIAL'!Y37=18,240,
"")))))))))))))))))))</f>
        <v/>
      </c>
      <c r="P37" s="301" t="str">
        <f>IF(ISBLANK('ÁREA MEJORA COMPETENCIAL'!S37),"",
IF('ÁREA MEJORA COMPETENCIAL'!Y37=1,12,
IF('ÁREA MEJORA COMPETENCIAL'!Y37=2,24,
IF('ÁREA MEJORA COMPETENCIAL'!Y37=7,95,
IF('ÁREA MEJORA COMPETENCIAL'!Y37=8,108,
IF('ÁREA MEJORA COMPETENCIAL'!Y37=9,120,
IF('ÁREA MEJORA COMPETENCIAL'!Y37=10,132,
IF('ÁREA MEJORA COMPETENCIAL'!Y37=11,145,
IF('ÁREA MEJORA COMPETENCIAL'!Y37=12,161,
IF('ÁREA MEJORA COMPETENCIAL'!Y37=13,174,
IF('ÁREA MEJORA COMPETENCIAL'!Y37=14,186,
IF('ÁREA MEJORA COMPETENCIAL'!Y37=15,199,
IF('ÁREA MEJORA COMPETENCIAL'!Y37=16,211,
IF('ÁREA MEJORA COMPETENCIAL'!Y37=17,228,
IF('ÁREA MEJORA COMPETENCIAL'!Y37=18,240,
"")))))))))))))))</f>
        <v/>
      </c>
      <c r="Q37" s="302" t="str">
        <f>IF(ISBLANK('ÁREA MEJORA COMPETENCIAL'!S37),"",SUM('ÁREA MEJORA COMPETENCIAL'!CW37,'ÁREA ACOMPAÑAMIENTO INT TÉC'!X37,'ÁREA COMPLEMENTARIA'!CO37))</f>
        <v/>
      </c>
      <c r="R37" s="303" t="str">
        <f>IF(N37="","",IF(Q37&gt;=P37,"",IF(AND(H37="NO",'ÁREA MEJORA COMPETENCIAL'!CY37&gt;=75%,'ÁREA ACOMPAÑAMIENTO INT TÉC'!Z37&gt;=75%,'ÁREA COMPLEMENTARIA'!CQ37&gt;=75%),"SI","NO")))</f>
        <v/>
      </c>
      <c r="S37" s="303" t="str">
        <f>IF(N37="","",IF(Q37&gt;=P37,"",(IF(AND(J37="NO",'ÁREA ACOMPAÑAMIENTO INT TÉC'!Z37&gt;=75%,'ÁREA MEJORA COMPETENCIAL'!CY37&gt;=75%,'ÁREA COMPLEMENTARIA'!CQ37&gt;=75%),"SI","NO"))))</f>
        <v/>
      </c>
      <c r="T37" s="303" t="str">
        <f>IF(N37="","",IF(Q37&gt;=P37,"",(IF(AND(L37="NO",'ÁREA COMPLEMENTARIA'!CQ37&gt;=75%,'ÁREA MEJORA COMPETENCIAL'!CY37&gt;=75%,'ÁREA ACOMPAÑAMIENTO INT TÉC'!Z37&gt;=75%),"SI","NO"))))</f>
        <v/>
      </c>
      <c r="U37" s="300" t="str">
        <f t="shared" si="0"/>
        <v/>
      </c>
      <c r="V37" s="300" t="str">
        <f t="shared" si="1"/>
        <v/>
      </c>
      <c r="W37" s="300" t="str">
        <f>IF(
 Q37=0,
 "NO",
 IF(
  OR('ÁREA MEJORA COMPETENCIAL'!Y37=0, ISBLANK('ÁREA MEJORA COMPETENCIAL'!S37)),
  "",
  IF(
   AND(U37&lt;&gt;"NO PARTICIPANTE", V37&lt;&gt;"NO PARTICIPANTE"),
   "SI",
   "NO"
  )
 )
)</f>
        <v/>
      </c>
      <c r="X37" s="300" t="str">
        <f t="shared" si="2"/>
        <v/>
      </c>
      <c r="Y37" s="300" t="str">
        <f t="shared" si="3"/>
        <v/>
      </c>
      <c r="Z37" s="304" t="str">
        <f>IF(AND('ÁREA MEJORA COMPETENCIAL'!Y37&gt;6,'ÁREA MEJORA COMPETENCIAL'!CW37&gt;=32,'ÁREA ACOMPAÑAMIENTO INT TÉC'!X37&gt;=27,'ÁREA COMPLEMENTARIA'!CO37&gt;=20,Q37&gt;=P37),"SI","")</f>
        <v/>
      </c>
      <c r="AA37" s="305" t="str">
        <f>IF(ISBLANK('ÁREA MEJORA COMPETENCIAL'!S37),"",IF(Q37&gt;=P37,"",IF('ÁREA COMPLEMENTARIA'!CN37="","NO PROCEDE",IF(N37=3,"",IF(OR(R37="SI",S37="SI",T37="SI"),"SI","NO")))))</f>
        <v/>
      </c>
      <c r="AB37" s="300" t="str">
        <f>IF(ISBLANK('ÁREA MEJORA COMPETENCIAL'!S37),"",IF(AA37="SI", "SI(*)",IF(OR(N37=3,X37="SI",Y37="SI",Z37="SI"),"SI","NO")))</f>
        <v/>
      </c>
      <c r="AC37" s="331" t="str">
        <f>IF(
   ISBLANK('ÁREA MEJORA COMPETENCIAL'!S37),
   "",
   IF(
      AND(
        'ÁREA MEJORA COMPETENCIAL'!Y37&gt;6,
        'ÁREA MEJORA COMPETENCIAL'!CW37&lt;=32,
        'ÁREA ACOMPAÑAMIENTO INT TÉC'!X37&lt;=27,
        'ÁREA COMPLEMENTARIA'!CO37&lt;=20,
        Q37&lt;=P37
      ),
      0,
         IF(
               Q37=0,
               0,
               IF(
                  Z37="SI",
                  Q37/P37,
                  IF(
                     AA37="SI",
                     75/100,IF(P37=12,Q37/P37, IF(P37=24,Q37/P37, IF(
         AND('ÁREA MEJORA COMPETENCIAL'!Y37&gt;6, N37&lt;3),
         N37/3,      IF(
            OR(P37="", P37=0),
            N37/3,
                     ""
                  )
               )
            )
         )
      )
   )
)))</f>
        <v/>
      </c>
      <c r="AD37" s="7"/>
      <c r="AE37" s="5"/>
      <c r="AF37" s="5"/>
      <c r="AG37" s="5"/>
      <c r="AH37" s="5"/>
      <c r="AI37" s="5"/>
      <c r="AJ37" s="5"/>
      <c r="AK37" s="5"/>
      <c r="AL37" s="5"/>
      <c r="AM37" s="5"/>
      <c r="AN37" s="5"/>
      <c r="AO37" s="138"/>
      <c r="AP37" s="59"/>
    </row>
    <row r="38" spans="1:42" ht="18" customHeight="1" x14ac:dyDescent="0.3">
      <c r="A38" s="290" t="str">
        <f>IF(ISBLANK('ÁREA MEJORA COMPETENCIAL'!A38),"",'ÁREA MEJORA COMPETENCIAL'!A38)</f>
        <v/>
      </c>
      <c r="B38" s="291" t="str">
        <f>IF(ISBLANK('ÁREA MEJORA COMPETENCIAL'!B38),"",'ÁREA MEJORA COMPETENCIAL'!B38)</f>
        <v/>
      </c>
      <c r="C38" s="291" t="str">
        <f>IF(ISBLANK('ÁREA MEJORA COMPETENCIAL'!C38),"",'ÁREA MEJORA COMPETENCIAL'!C38)</f>
        <v/>
      </c>
      <c r="D38" s="292" t="str">
        <f>IF(ISBLANK('ÁREA MEJORA COMPETENCIAL'!D38),"",'ÁREA MEJORA COMPETENCIAL'!D38)</f>
        <v/>
      </c>
      <c r="E38" s="292" t="str">
        <f>IF(ISBLANK('ÁREA MEJORA COMPETENCIAL'!E38),"",'ÁREA MEJORA COMPETENCIAL'!E38)</f>
        <v/>
      </c>
      <c r="F38" s="292" t="str">
        <f>IF(ISBLANK('ÁREA MEJORA COMPETENCIAL'!F38),"",'ÁREA MEJORA COMPETENCIAL'!F38)</f>
        <v/>
      </c>
      <c r="G38" s="293"/>
      <c r="H38" s="294" t="str">
        <f>IF(ISBLANK('ÁREA MEJORA COMPETENCIAL'!S38),"",IF('ÁREA MEJORA COMPETENCIAL'!CX38="","",IF('ÁREA MEJORA COMPETENCIAL'!CX38&gt;=0,"SI","NO")))</f>
        <v/>
      </c>
      <c r="I38" s="295" t="str">
        <f>IF('ÁREA MEJORA COMPETENCIAL'!CY38="VER RESULTADOS","",'ÁREA MEJORA COMPETENCIAL'!CY38)</f>
        <v/>
      </c>
      <c r="J38" s="296" t="str">
        <f>IF(ISBLANK('ÁREA MEJORA COMPETENCIAL'!S38),"",IF('ÁREA MEJORA COMPETENCIAL'!CX38="","",IF('ÁREA ACOMPAÑAMIENTO INT TÉC'!Y38&gt;=0,"SI","NO")))</f>
        <v/>
      </c>
      <c r="K38" s="297" t="str">
        <f>IF('ÁREA ACOMPAÑAMIENTO INT TÉC'!Z38="VER RESULTADOS","",'ÁREA ACOMPAÑAMIENTO INT TÉC'!Z38)</f>
        <v/>
      </c>
      <c r="L38" s="298" t="str">
        <f>IF(ISBLANK('ÁREA MEJORA COMPETENCIAL'!S38),"",IF('ÁREA MEJORA COMPETENCIAL'!CX38="","",IF('ÁREA COMPLEMENTARIA'!CP38&gt;=0,"SI","NO")))</f>
        <v/>
      </c>
      <c r="M38" s="299" t="str">
        <f>IF('ÁREA COMPLEMENTARIA'!CQ38="VER RESULTADOS","",'ÁREA COMPLEMENTARIA'!CQ38)</f>
        <v/>
      </c>
      <c r="N38" s="300" t="str">
        <f>IF('ÁREA MEJORA COMPETENCIAL'!CX38="","",IF(ISBLANK('ÁREA MEJORA COMPETENCIAL'!S38),"",COUNTIF(H38:L38,"SI")))</f>
        <v/>
      </c>
      <c r="O38" s="300" t="str">
        <f>IF(ISBLANK('ÁREA MEJORA COMPETENCIAL'!S38),"",
IF('ÁREA MEJORA COMPETENCIAL'!Y38=1,12,
IF('ÁREA MEJORA COMPETENCIAL'!Y38=2,24,
IF('ÁREA MEJORA COMPETENCIAL'!Y38=3,37,IF('ÁREA MEJORA COMPETENCIAL'!T38=4,54,
IF('ÁREA MEJORA COMPETENCIAL'!Y38=5,66,
IF('ÁREA MEJORA COMPETENCIAL'!Y38=6,79,
IF('ÁREA MEJORA COMPETENCIAL'!Y38=7,95,
IF('ÁREA MEJORA COMPETENCIAL'!Y38=8,108,
IF('ÁREA MEJORA COMPETENCIAL'!Y38=9,120,
IF('ÁREA MEJORA COMPETENCIAL'!Y38=10,132,
IF('ÁREA MEJORA COMPETENCIAL'!Y38=11,145,
IF('ÁREA MEJORA COMPETENCIAL'!Y38=12,161,
IF('ÁREA MEJORA COMPETENCIAL'!Y38=13,174,
IF('ÁREA MEJORA COMPETENCIAL'!Y38=14,186,
IF('ÁREA MEJORA COMPETENCIAL'!Y38=15,199,
IF('ÁREA MEJORA COMPETENCIAL'!Y38=16,211,
IF('ÁREA MEJORA COMPETENCIAL'!Y38=17,228,
IF('ÁREA MEJORA COMPETENCIAL'!Y38=18,240,
"")))))))))))))))))))</f>
        <v/>
      </c>
      <c r="P38" s="301" t="str">
        <f>IF(ISBLANK('ÁREA MEJORA COMPETENCIAL'!S38),"",
IF('ÁREA MEJORA COMPETENCIAL'!Y38=1,12,
IF('ÁREA MEJORA COMPETENCIAL'!Y38=2,24,
IF('ÁREA MEJORA COMPETENCIAL'!Y38=7,95,
IF('ÁREA MEJORA COMPETENCIAL'!Y38=8,108,
IF('ÁREA MEJORA COMPETENCIAL'!Y38=9,120,
IF('ÁREA MEJORA COMPETENCIAL'!Y38=10,132,
IF('ÁREA MEJORA COMPETENCIAL'!Y38=11,145,
IF('ÁREA MEJORA COMPETENCIAL'!Y38=12,161,
IF('ÁREA MEJORA COMPETENCIAL'!Y38=13,174,
IF('ÁREA MEJORA COMPETENCIAL'!Y38=14,186,
IF('ÁREA MEJORA COMPETENCIAL'!Y38=15,199,
IF('ÁREA MEJORA COMPETENCIAL'!Y38=16,211,
IF('ÁREA MEJORA COMPETENCIAL'!Y38=17,228,
IF('ÁREA MEJORA COMPETENCIAL'!Y38=18,240,
"")))))))))))))))</f>
        <v/>
      </c>
      <c r="Q38" s="302" t="str">
        <f>IF(ISBLANK('ÁREA MEJORA COMPETENCIAL'!S38),"",SUM('ÁREA MEJORA COMPETENCIAL'!CW38,'ÁREA ACOMPAÑAMIENTO INT TÉC'!X38,'ÁREA COMPLEMENTARIA'!CO38))</f>
        <v/>
      </c>
      <c r="R38" s="303" t="str">
        <f>IF(N38="","",IF(Q38&gt;=P38,"",IF(AND(H38="NO",'ÁREA MEJORA COMPETENCIAL'!CY38&gt;=75%,'ÁREA ACOMPAÑAMIENTO INT TÉC'!Z38&gt;=75%,'ÁREA COMPLEMENTARIA'!CQ38&gt;=75%),"SI","NO")))</f>
        <v/>
      </c>
      <c r="S38" s="303" t="str">
        <f>IF(N38="","",IF(Q38&gt;=P38,"",(IF(AND(J38="NO",'ÁREA ACOMPAÑAMIENTO INT TÉC'!Z38&gt;=75%,'ÁREA MEJORA COMPETENCIAL'!CY38&gt;=75%,'ÁREA COMPLEMENTARIA'!CQ38&gt;=75%),"SI","NO"))))</f>
        <v/>
      </c>
      <c r="T38" s="303" t="str">
        <f>IF(N38="","",IF(Q38&gt;=P38,"",(IF(AND(L38="NO",'ÁREA COMPLEMENTARIA'!CQ38&gt;=75%,'ÁREA MEJORA COMPETENCIAL'!CY38&gt;=75%,'ÁREA ACOMPAÑAMIENTO INT TÉC'!Z38&gt;=75%),"SI","NO"))))</f>
        <v/>
      </c>
      <c r="U38" s="300" t="str">
        <f t="shared" si="0"/>
        <v/>
      </c>
      <c r="V38" s="300" t="str">
        <f t="shared" si="1"/>
        <v/>
      </c>
      <c r="W38" s="300" t="str">
        <f>IF(
 Q38=0,
 "NO",
 IF(
  OR('ÁREA MEJORA COMPETENCIAL'!Y38=0, ISBLANK('ÁREA MEJORA COMPETENCIAL'!S38)),
  "",
  IF(
   AND(U38&lt;&gt;"NO PARTICIPANTE", V38&lt;&gt;"NO PARTICIPANTE"),
   "SI",
   "NO"
  )
 )
)</f>
        <v/>
      </c>
      <c r="X38" s="300" t="str">
        <f t="shared" si="2"/>
        <v/>
      </c>
      <c r="Y38" s="300" t="str">
        <f t="shared" si="3"/>
        <v/>
      </c>
      <c r="Z38" s="304" t="str">
        <f>IF(AND('ÁREA MEJORA COMPETENCIAL'!Y38&gt;6,'ÁREA MEJORA COMPETENCIAL'!CW38&gt;=32,'ÁREA ACOMPAÑAMIENTO INT TÉC'!X38&gt;=27,'ÁREA COMPLEMENTARIA'!CO38&gt;=20,Q38&gt;=P38),"SI","")</f>
        <v/>
      </c>
      <c r="AA38" s="305" t="str">
        <f>IF(ISBLANK('ÁREA MEJORA COMPETENCIAL'!S38),"",IF(Q38&gt;=P38,"",IF('ÁREA COMPLEMENTARIA'!CN38="","NO PROCEDE",IF(N38=3,"",IF(OR(R38="SI",S38="SI",T38="SI"),"SI","NO")))))</f>
        <v/>
      </c>
      <c r="AB38" s="300" t="str">
        <f>IF(ISBLANK('ÁREA MEJORA COMPETENCIAL'!S38),"",IF(AA38="SI", "SI(*)",IF(OR(N38=3,X38="SI",Y38="SI",Z38="SI"),"SI","NO")))</f>
        <v/>
      </c>
      <c r="AC38" s="331" t="str">
        <f>IF(
   ISBLANK('ÁREA MEJORA COMPETENCIAL'!S38),
   "",
   IF(
      AND(
        'ÁREA MEJORA COMPETENCIAL'!Y38&gt;6,
        'ÁREA MEJORA COMPETENCIAL'!CW38&lt;=32,
        'ÁREA ACOMPAÑAMIENTO INT TÉC'!X38&lt;=27,
        'ÁREA COMPLEMENTARIA'!CO38&lt;=20,
        Q38&lt;=P38
      ),
      0,
         IF(
               Q38=0,
               0,
               IF(
                  Z38="SI",
                  Q38/P38,
                  IF(
                     AA38="SI",
                     75/100,IF(P38=12,Q38/P38, IF(P38=24,Q38/P38, IF(
         AND('ÁREA MEJORA COMPETENCIAL'!Y38&gt;6, N38&lt;3),
         N38/3,      IF(
            OR(P38="", P38=0),
            N38/3,
                     ""
                  )
               )
            )
         )
      )
   )
)))</f>
        <v/>
      </c>
      <c r="AD38" s="7"/>
      <c r="AE38" s="5"/>
      <c r="AF38" s="5"/>
      <c r="AG38" s="5"/>
      <c r="AH38" s="5"/>
      <c r="AI38" s="5"/>
      <c r="AJ38" s="5"/>
      <c r="AK38" s="5"/>
      <c r="AL38" s="5"/>
      <c r="AM38" s="5"/>
      <c r="AN38" s="5"/>
      <c r="AO38" s="138"/>
      <c r="AP38" s="59"/>
    </row>
    <row r="39" spans="1:42" ht="18" customHeight="1" x14ac:dyDescent="0.3">
      <c r="A39" s="290" t="str">
        <f>IF(ISBLANK('ÁREA MEJORA COMPETENCIAL'!A39),"",'ÁREA MEJORA COMPETENCIAL'!A39)</f>
        <v/>
      </c>
      <c r="B39" s="291" t="str">
        <f>IF(ISBLANK('ÁREA MEJORA COMPETENCIAL'!B39),"",'ÁREA MEJORA COMPETENCIAL'!B39)</f>
        <v/>
      </c>
      <c r="C39" s="291" t="str">
        <f>IF(ISBLANK('ÁREA MEJORA COMPETENCIAL'!C39),"",'ÁREA MEJORA COMPETENCIAL'!C39)</f>
        <v/>
      </c>
      <c r="D39" s="292" t="str">
        <f>IF(ISBLANK('ÁREA MEJORA COMPETENCIAL'!D39),"",'ÁREA MEJORA COMPETENCIAL'!D39)</f>
        <v/>
      </c>
      <c r="E39" s="292" t="str">
        <f>IF(ISBLANK('ÁREA MEJORA COMPETENCIAL'!E39),"",'ÁREA MEJORA COMPETENCIAL'!E39)</f>
        <v/>
      </c>
      <c r="F39" s="292" t="str">
        <f>IF(ISBLANK('ÁREA MEJORA COMPETENCIAL'!F39),"",'ÁREA MEJORA COMPETENCIAL'!F39)</f>
        <v/>
      </c>
      <c r="G39" s="293"/>
      <c r="H39" s="294" t="str">
        <f>IF(ISBLANK('ÁREA MEJORA COMPETENCIAL'!S39),"",IF('ÁREA MEJORA COMPETENCIAL'!CX39="","",IF('ÁREA MEJORA COMPETENCIAL'!CX39&gt;=0,"SI","NO")))</f>
        <v/>
      </c>
      <c r="I39" s="295" t="str">
        <f>IF('ÁREA MEJORA COMPETENCIAL'!CY39="VER RESULTADOS","",'ÁREA MEJORA COMPETENCIAL'!CY39)</f>
        <v/>
      </c>
      <c r="J39" s="296" t="str">
        <f>IF(ISBLANK('ÁREA MEJORA COMPETENCIAL'!S39),"",IF('ÁREA MEJORA COMPETENCIAL'!CX39="","",IF('ÁREA ACOMPAÑAMIENTO INT TÉC'!Y39&gt;=0,"SI","NO")))</f>
        <v/>
      </c>
      <c r="K39" s="297" t="str">
        <f>IF('ÁREA ACOMPAÑAMIENTO INT TÉC'!Z39="VER RESULTADOS","",'ÁREA ACOMPAÑAMIENTO INT TÉC'!Z39)</f>
        <v/>
      </c>
      <c r="L39" s="298" t="str">
        <f>IF(ISBLANK('ÁREA MEJORA COMPETENCIAL'!S39),"",IF('ÁREA MEJORA COMPETENCIAL'!CX39="","",IF('ÁREA COMPLEMENTARIA'!CP39&gt;=0,"SI","NO")))</f>
        <v/>
      </c>
      <c r="M39" s="299" t="str">
        <f>IF('ÁREA COMPLEMENTARIA'!CQ39="VER RESULTADOS","",'ÁREA COMPLEMENTARIA'!CQ39)</f>
        <v/>
      </c>
      <c r="N39" s="300" t="str">
        <f>IF('ÁREA MEJORA COMPETENCIAL'!CX39="","",IF(ISBLANK('ÁREA MEJORA COMPETENCIAL'!S39),"",COUNTIF(H39:L39,"SI")))</f>
        <v/>
      </c>
      <c r="O39" s="300" t="str">
        <f>IF(ISBLANK('ÁREA MEJORA COMPETENCIAL'!S39),"",
IF('ÁREA MEJORA COMPETENCIAL'!Y39=1,12,
IF('ÁREA MEJORA COMPETENCIAL'!Y39=2,24,
IF('ÁREA MEJORA COMPETENCIAL'!Y39=3,37,IF('ÁREA MEJORA COMPETENCIAL'!T39=4,54,
IF('ÁREA MEJORA COMPETENCIAL'!Y39=5,66,
IF('ÁREA MEJORA COMPETENCIAL'!Y39=6,79,
IF('ÁREA MEJORA COMPETENCIAL'!Y39=7,95,
IF('ÁREA MEJORA COMPETENCIAL'!Y39=8,108,
IF('ÁREA MEJORA COMPETENCIAL'!Y39=9,120,
IF('ÁREA MEJORA COMPETENCIAL'!Y39=10,132,
IF('ÁREA MEJORA COMPETENCIAL'!Y39=11,145,
IF('ÁREA MEJORA COMPETENCIAL'!Y39=12,161,
IF('ÁREA MEJORA COMPETENCIAL'!Y39=13,174,
IF('ÁREA MEJORA COMPETENCIAL'!Y39=14,186,
IF('ÁREA MEJORA COMPETENCIAL'!Y39=15,199,
IF('ÁREA MEJORA COMPETENCIAL'!Y39=16,211,
IF('ÁREA MEJORA COMPETENCIAL'!Y39=17,228,
IF('ÁREA MEJORA COMPETENCIAL'!Y39=18,240,
"")))))))))))))))))))</f>
        <v/>
      </c>
      <c r="P39" s="301" t="str">
        <f>IF(ISBLANK('ÁREA MEJORA COMPETENCIAL'!S39),"",
IF('ÁREA MEJORA COMPETENCIAL'!Y39=1,12,
IF('ÁREA MEJORA COMPETENCIAL'!Y39=2,24,
IF('ÁREA MEJORA COMPETENCIAL'!Y39=7,95,
IF('ÁREA MEJORA COMPETENCIAL'!Y39=8,108,
IF('ÁREA MEJORA COMPETENCIAL'!Y39=9,120,
IF('ÁREA MEJORA COMPETENCIAL'!Y39=10,132,
IF('ÁREA MEJORA COMPETENCIAL'!Y39=11,145,
IF('ÁREA MEJORA COMPETENCIAL'!Y39=12,161,
IF('ÁREA MEJORA COMPETENCIAL'!Y39=13,174,
IF('ÁREA MEJORA COMPETENCIAL'!Y39=14,186,
IF('ÁREA MEJORA COMPETENCIAL'!Y39=15,199,
IF('ÁREA MEJORA COMPETENCIAL'!Y39=16,211,
IF('ÁREA MEJORA COMPETENCIAL'!Y39=17,228,
IF('ÁREA MEJORA COMPETENCIAL'!Y39=18,240,
"")))))))))))))))</f>
        <v/>
      </c>
      <c r="Q39" s="302" t="str">
        <f>IF(ISBLANK('ÁREA MEJORA COMPETENCIAL'!S39),"",SUM('ÁREA MEJORA COMPETENCIAL'!CW39,'ÁREA ACOMPAÑAMIENTO INT TÉC'!X39,'ÁREA COMPLEMENTARIA'!CO39))</f>
        <v/>
      </c>
      <c r="R39" s="303" t="str">
        <f>IF(N39="","",IF(Q39&gt;=P39,"",IF(AND(H39="NO",'ÁREA MEJORA COMPETENCIAL'!CY39&gt;=75%,'ÁREA ACOMPAÑAMIENTO INT TÉC'!Z39&gt;=75%,'ÁREA COMPLEMENTARIA'!CQ39&gt;=75%),"SI","NO")))</f>
        <v/>
      </c>
      <c r="S39" s="303" t="str">
        <f>IF(N39="","",IF(Q39&gt;=P39,"",(IF(AND(J39="NO",'ÁREA ACOMPAÑAMIENTO INT TÉC'!Z39&gt;=75%,'ÁREA MEJORA COMPETENCIAL'!CY39&gt;=75%,'ÁREA COMPLEMENTARIA'!CQ39&gt;=75%),"SI","NO"))))</f>
        <v/>
      </c>
      <c r="T39" s="303" t="str">
        <f>IF(N39="","",IF(Q39&gt;=P39,"",(IF(AND(L39="NO",'ÁREA COMPLEMENTARIA'!CQ39&gt;=75%,'ÁREA MEJORA COMPETENCIAL'!CY39&gt;=75%,'ÁREA ACOMPAÑAMIENTO INT TÉC'!Z39&gt;=75%),"SI","NO"))))</f>
        <v/>
      </c>
      <c r="U39" s="300" t="str">
        <f t="shared" si="0"/>
        <v/>
      </c>
      <c r="V39" s="300" t="str">
        <f t="shared" si="1"/>
        <v/>
      </c>
      <c r="W39" s="300" t="str">
        <f>IF(
 Q39=0,
 "NO",
 IF(
  OR('ÁREA MEJORA COMPETENCIAL'!Y39=0, ISBLANK('ÁREA MEJORA COMPETENCIAL'!S39)),
  "",
  IF(
   AND(U39&lt;&gt;"NO PARTICIPANTE", V39&lt;&gt;"NO PARTICIPANTE"),
   "SI",
   "NO"
  )
 )
)</f>
        <v/>
      </c>
      <c r="X39" s="300" t="str">
        <f t="shared" si="2"/>
        <v/>
      </c>
      <c r="Y39" s="300" t="str">
        <f t="shared" si="3"/>
        <v/>
      </c>
      <c r="Z39" s="304" t="str">
        <f>IF(AND('ÁREA MEJORA COMPETENCIAL'!Y39&gt;6,'ÁREA MEJORA COMPETENCIAL'!CW39&gt;=32,'ÁREA ACOMPAÑAMIENTO INT TÉC'!X39&gt;=27,'ÁREA COMPLEMENTARIA'!CO39&gt;=20,Q39&gt;=P39),"SI","")</f>
        <v/>
      </c>
      <c r="AA39" s="305" t="str">
        <f>IF(ISBLANK('ÁREA MEJORA COMPETENCIAL'!S39),"",IF(Q39&gt;=P39,"",IF('ÁREA COMPLEMENTARIA'!CN39="","NO PROCEDE",IF(N39=3,"",IF(OR(R39="SI",S39="SI",T39="SI"),"SI","NO")))))</f>
        <v/>
      </c>
      <c r="AB39" s="300" t="str">
        <f>IF(ISBLANK('ÁREA MEJORA COMPETENCIAL'!S39),"",IF(AA39="SI", "SI(*)",IF(OR(N39=3,X39="SI",Y39="SI",Z39="SI"),"SI","NO")))</f>
        <v/>
      </c>
      <c r="AC39" s="331" t="str">
        <f>IF(
   ISBLANK('ÁREA MEJORA COMPETENCIAL'!S39),
   "",
   IF(
      AND(
        'ÁREA MEJORA COMPETENCIAL'!Y39&gt;6,
        'ÁREA MEJORA COMPETENCIAL'!CW39&lt;=32,
        'ÁREA ACOMPAÑAMIENTO INT TÉC'!X39&lt;=27,
        'ÁREA COMPLEMENTARIA'!CO39&lt;=20,
        Q39&lt;=P39
      ),
      0,
         IF(
               Q39=0,
               0,
               IF(
                  Z39="SI",
                  Q39/P39,
                  IF(
                     AA39="SI",
                     75/100,IF(P39=12,Q39/P39, IF(P39=24,Q39/P39, IF(
         AND('ÁREA MEJORA COMPETENCIAL'!Y39&gt;6, N39&lt;3),
         N39/3,      IF(
            OR(P39="", P39=0),
            N39/3,
                     ""
                  )
               )
            )
         )
      )
   )
)))</f>
        <v/>
      </c>
      <c r="AD39" s="7"/>
      <c r="AE39" s="5"/>
      <c r="AF39" s="5"/>
      <c r="AG39" s="5"/>
      <c r="AH39" s="5"/>
      <c r="AI39" s="5"/>
      <c r="AJ39" s="5"/>
      <c r="AK39" s="5"/>
      <c r="AL39" s="5"/>
      <c r="AM39" s="5"/>
      <c r="AN39" s="5"/>
      <c r="AO39" s="138"/>
      <c r="AP39" s="59"/>
    </row>
    <row r="40" spans="1:42" ht="18" customHeight="1" x14ac:dyDescent="0.3">
      <c r="A40" s="290" t="str">
        <f>IF(ISBLANK('ÁREA MEJORA COMPETENCIAL'!A40),"",'ÁREA MEJORA COMPETENCIAL'!A40)</f>
        <v/>
      </c>
      <c r="B40" s="291" t="str">
        <f>IF(ISBLANK('ÁREA MEJORA COMPETENCIAL'!B40),"",'ÁREA MEJORA COMPETENCIAL'!B40)</f>
        <v/>
      </c>
      <c r="C40" s="291" t="str">
        <f>IF(ISBLANK('ÁREA MEJORA COMPETENCIAL'!C40),"",'ÁREA MEJORA COMPETENCIAL'!C40)</f>
        <v/>
      </c>
      <c r="D40" s="292" t="str">
        <f>IF(ISBLANK('ÁREA MEJORA COMPETENCIAL'!D40),"",'ÁREA MEJORA COMPETENCIAL'!D40)</f>
        <v/>
      </c>
      <c r="E40" s="292" t="str">
        <f>IF(ISBLANK('ÁREA MEJORA COMPETENCIAL'!E40),"",'ÁREA MEJORA COMPETENCIAL'!E40)</f>
        <v/>
      </c>
      <c r="F40" s="292" t="str">
        <f>IF(ISBLANK('ÁREA MEJORA COMPETENCIAL'!F40),"",'ÁREA MEJORA COMPETENCIAL'!F40)</f>
        <v/>
      </c>
      <c r="G40" s="293"/>
      <c r="H40" s="294" t="str">
        <f>IF(ISBLANK('ÁREA MEJORA COMPETENCIAL'!S40),"",IF('ÁREA MEJORA COMPETENCIAL'!CX40="","",IF('ÁREA MEJORA COMPETENCIAL'!CX40&gt;=0,"SI","NO")))</f>
        <v/>
      </c>
      <c r="I40" s="295" t="str">
        <f>IF('ÁREA MEJORA COMPETENCIAL'!CY40="VER RESULTADOS","",'ÁREA MEJORA COMPETENCIAL'!CY40)</f>
        <v/>
      </c>
      <c r="J40" s="296" t="str">
        <f>IF(ISBLANK('ÁREA MEJORA COMPETENCIAL'!S40),"",IF('ÁREA MEJORA COMPETENCIAL'!CX40="","",IF('ÁREA ACOMPAÑAMIENTO INT TÉC'!Y40&gt;=0,"SI","NO")))</f>
        <v/>
      </c>
      <c r="K40" s="297" t="str">
        <f>IF('ÁREA ACOMPAÑAMIENTO INT TÉC'!Z40="VER RESULTADOS","",'ÁREA ACOMPAÑAMIENTO INT TÉC'!Z40)</f>
        <v/>
      </c>
      <c r="L40" s="298" t="str">
        <f>IF(ISBLANK('ÁREA MEJORA COMPETENCIAL'!S40),"",IF('ÁREA MEJORA COMPETENCIAL'!CX40="","",IF('ÁREA COMPLEMENTARIA'!CP40&gt;=0,"SI","NO")))</f>
        <v/>
      </c>
      <c r="M40" s="299" t="str">
        <f>IF('ÁREA COMPLEMENTARIA'!CQ40="VER RESULTADOS","",'ÁREA COMPLEMENTARIA'!CQ40)</f>
        <v/>
      </c>
      <c r="N40" s="300" t="str">
        <f>IF('ÁREA MEJORA COMPETENCIAL'!CX40="","",IF(ISBLANK('ÁREA MEJORA COMPETENCIAL'!S40),"",COUNTIF(H40:L40,"SI")))</f>
        <v/>
      </c>
      <c r="O40" s="300" t="str">
        <f>IF(ISBLANK('ÁREA MEJORA COMPETENCIAL'!S40),"",
IF('ÁREA MEJORA COMPETENCIAL'!Y40=1,12,
IF('ÁREA MEJORA COMPETENCIAL'!Y40=2,24,
IF('ÁREA MEJORA COMPETENCIAL'!Y40=3,37,IF('ÁREA MEJORA COMPETENCIAL'!T40=4,54,
IF('ÁREA MEJORA COMPETENCIAL'!Y40=5,66,
IF('ÁREA MEJORA COMPETENCIAL'!Y40=6,79,
IF('ÁREA MEJORA COMPETENCIAL'!Y40=7,95,
IF('ÁREA MEJORA COMPETENCIAL'!Y40=8,108,
IF('ÁREA MEJORA COMPETENCIAL'!Y40=9,120,
IF('ÁREA MEJORA COMPETENCIAL'!Y40=10,132,
IF('ÁREA MEJORA COMPETENCIAL'!Y40=11,145,
IF('ÁREA MEJORA COMPETENCIAL'!Y40=12,161,
IF('ÁREA MEJORA COMPETENCIAL'!Y40=13,174,
IF('ÁREA MEJORA COMPETENCIAL'!Y40=14,186,
IF('ÁREA MEJORA COMPETENCIAL'!Y40=15,199,
IF('ÁREA MEJORA COMPETENCIAL'!Y40=16,211,
IF('ÁREA MEJORA COMPETENCIAL'!Y40=17,228,
IF('ÁREA MEJORA COMPETENCIAL'!Y40=18,240,
"")))))))))))))))))))</f>
        <v/>
      </c>
      <c r="P40" s="301" t="str">
        <f>IF(ISBLANK('ÁREA MEJORA COMPETENCIAL'!S40),"",
IF('ÁREA MEJORA COMPETENCIAL'!Y40=1,12,
IF('ÁREA MEJORA COMPETENCIAL'!Y40=2,24,
IF('ÁREA MEJORA COMPETENCIAL'!Y40=7,95,
IF('ÁREA MEJORA COMPETENCIAL'!Y40=8,108,
IF('ÁREA MEJORA COMPETENCIAL'!Y40=9,120,
IF('ÁREA MEJORA COMPETENCIAL'!Y40=10,132,
IF('ÁREA MEJORA COMPETENCIAL'!Y40=11,145,
IF('ÁREA MEJORA COMPETENCIAL'!Y40=12,161,
IF('ÁREA MEJORA COMPETENCIAL'!Y40=13,174,
IF('ÁREA MEJORA COMPETENCIAL'!Y40=14,186,
IF('ÁREA MEJORA COMPETENCIAL'!Y40=15,199,
IF('ÁREA MEJORA COMPETENCIAL'!Y40=16,211,
IF('ÁREA MEJORA COMPETENCIAL'!Y40=17,228,
IF('ÁREA MEJORA COMPETENCIAL'!Y40=18,240,
"")))))))))))))))</f>
        <v/>
      </c>
      <c r="Q40" s="302" t="str">
        <f>IF(ISBLANK('ÁREA MEJORA COMPETENCIAL'!S40),"",SUM('ÁREA MEJORA COMPETENCIAL'!CW40,'ÁREA ACOMPAÑAMIENTO INT TÉC'!X40,'ÁREA COMPLEMENTARIA'!CO40))</f>
        <v/>
      </c>
      <c r="R40" s="303" t="str">
        <f>IF(N40="","",IF(Q40&gt;=P40,"",IF(AND(H40="NO",'ÁREA MEJORA COMPETENCIAL'!CY40&gt;=75%,'ÁREA ACOMPAÑAMIENTO INT TÉC'!Z40&gt;=75%,'ÁREA COMPLEMENTARIA'!CQ40&gt;=75%),"SI","NO")))</f>
        <v/>
      </c>
      <c r="S40" s="303" t="str">
        <f>IF(N40="","",IF(Q40&gt;=P40,"",(IF(AND(J40="NO",'ÁREA ACOMPAÑAMIENTO INT TÉC'!Z40&gt;=75%,'ÁREA MEJORA COMPETENCIAL'!CY40&gt;=75%,'ÁREA COMPLEMENTARIA'!CQ40&gt;=75%),"SI","NO"))))</f>
        <v/>
      </c>
      <c r="T40" s="303" t="str">
        <f>IF(N40="","",IF(Q40&gt;=P40,"",(IF(AND(L40="NO",'ÁREA COMPLEMENTARIA'!CQ40&gt;=75%,'ÁREA MEJORA COMPETENCIAL'!CY40&gt;=75%,'ÁREA ACOMPAÑAMIENTO INT TÉC'!Z40&gt;=75%),"SI","NO"))))</f>
        <v/>
      </c>
      <c r="U40" s="300" t="str">
        <f t="shared" si="0"/>
        <v/>
      </c>
      <c r="V40" s="300" t="str">
        <f t="shared" si="1"/>
        <v/>
      </c>
      <c r="W40" s="300" t="str">
        <f>IF(
 Q40=0,
 "NO",
 IF(
  OR('ÁREA MEJORA COMPETENCIAL'!Y40=0, ISBLANK('ÁREA MEJORA COMPETENCIAL'!S40)),
  "",
  IF(
   AND(U40&lt;&gt;"NO PARTICIPANTE", V40&lt;&gt;"NO PARTICIPANTE"),
   "SI",
   "NO"
  )
 )
)</f>
        <v/>
      </c>
      <c r="X40" s="300" t="str">
        <f t="shared" si="2"/>
        <v/>
      </c>
      <c r="Y40" s="300" t="str">
        <f t="shared" si="3"/>
        <v/>
      </c>
      <c r="Z40" s="304" t="str">
        <f>IF(AND('ÁREA MEJORA COMPETENCIAL'!Y40&gt;6,'ÁREA MEJORA COMPETENCIAL'!CW40&gt;=32,'ÁREA ACOMPAÑAMIENTO INT TÉC'!X40&gt;=27,'ÁREA COMPLEMENTARIA'!CO40&gt;=20,Q40&gt;=P40),"SI","")</f>
        <v/>
      </c>
      <c r="AA40" s="305" t="str">
        <f>IF(ISBLANK('ÁREA MEJORA COMPETENCIAL'!S40),"",IF(Q40&gt;=P40,"",IF('ÁREA COMPLEMENTARIA'!CN40="","NO PROCEDE",IF(N40=3,"",IF(OR(R40="SI",S40="SI",T40="SI"),"SI","NO")))))</f>
        <v/>
      </c>
      <c r="AB40" s="300" t="str">
        <f>IF(ISBLANK('ÁREA MEJORA COMPETENCIAL'!S40),"",IF(AA40="SI", "SI(*)",IF(OR(N40=3,X40="SI",Y40="SI",Z40="SI"),"SI","NO")))</f>
        <v/>
      </c>
      <c r="AC40" s="331" t="str">
        <f>IF(
   ISBLANK('ÁREA MEJORA COMPETENCIAL'!S40),
   "",
   IF(
      AND(
        'ÁREA MEJORA COMPETENCIAL'!Y40&gt;6,
        'ÁREA MEJORA COMPETENCIAL'!CW40&lt;=32,
        'ÁREA ACOMPAÑAMIENTO INT TÉC'!X40&lt;=27,
        'ÁREA COMPLEMENTARIA'!CO40&lt;=20,
        Q40&lt;=P40
      ),
      0,
         IF(
               Q40=0,
               0,
               IF(
                  Z40="SI",
                  Q40/P40,
                  IF(
                     AA40="SI",
                     75/100,IF(P40=12,Q40/P40, IF(P40=24,Q40/P40, IF(
         AND('ÁREA MEJORA COMPETENCIAL'!Y40&gt;6, N40&lt;3),
         N40/3,      IF(
            OR(P40="", P40=0),
            N40/3,
                     ""
                  )
               )
            )
         )
      )
   )
)))</f>
        <v/>
      </c>
      <c r="AD40" s="7"/>
      <c r="AE40" s="5"/>
      <c r="AF40" s="5"/>
      <c r="AG40" s="5"/>
      <c r="AH40" s="5"/>
      <c r="AI40" s="5"/>
      <c r="AJ40" s="5"/>
      <c r="AK40" s="5"/>
      <c r="AL40" s="5"/>
      <c r="AM40" s="5"/>
      <c r="AN40" s="5"/>
      <c r="AO40" s="138"/>
      <c r="AP40" s="59"/>
    </row>
    <row r="41" spans="1:42" ht="18" customHeight="1" x14ac:dyDescent="0.3">
      <c r="A41" s="290" t="str">
        <f>IF(ISBLANK('ÁREA MEJORA COMPETENCIAL'!A41),"",'ÁREA MEJORA COMPETENCIAL'!A41)</f>
        <v/>
      </c>
      <c r="B41" s="291" t="str">
        <f>IF(ISBLANK('ÁREA MEJORA COMPETENCIAL'!B41),"",'ÁREA MEJORA COMPETENCIAL'!B41)</f>
        <v/>
      </c>
      <c r="C41" s="291" t="str">
        <f>IF(ISBLANK('ÁREA MEJORA COMPETENCIAL'!C41),"",'ÁREA MEJORA COMPETENCIAL'!C41)</f>
        <v/>
      </c>
      <c r="D41" s="292" t="str">
        <f>IF(ISBLANK('ÁREA MEJORA COMPETENCIAL'!D41),"",'ÁREA MEJORA COMPETENCIAL'!D41)</f>
        <v/>
      </c>
      <c r="E41" s="292" t="str">
        <f>IF(ISBLANK('ÁREA MEJORA COMPETENCIAL'!E41),"",'ÁREA MEJORA COMPETENCIAL'!E41)</f>
        <v/>
      </c>
      <c r="F41" s="292" t="str">
        <f>IF(ISBLANK('ÁREA MEJORA COMPETENCIAL'!F41),"",'ÁREA MEJORA COMPETENCIAL'!F41)</f>
        <v/>
      </c>
      <c r="G41" s="293"/>
      <c r="H41" s="294" t="str">
        <f>IF(ISBLANK('ÁREA MEJORA COMPETENCIAL'!S41),"",IF('ÁREA MEJORA COMPETENCIAL'!CX41="","",IF('ÁREA MEJORA COMPETENCIAL'!CX41&gt;=0,"SI","NO")))</f>
        <v/>
      </c>
      <c r="I41" s="295" t="str">
        <f>IF('ÁREA MEJORA COMPETENCIAL'!CY41="VER RESULTADOS","",'ÁREA MEJORA COMPETENCIAL'!CY41)</f>
        <v/>
      </c>
      <c r="J41" s="296" t="str">
        <f>IF(ISBLANK('ÁREA MEJORA COMPETENCIAL'!S41),"",IF('ÁREA MEJORA COMPETENCIAL'!CX41="","",IF('ÁREA ACOMPAÑAMIENTO INT TÉC'!Y41&gt;=0,"SI","NO")))</f>
        <v/>
      </c>
      <c r="K41" s="297" t="str">
        <f>IF('ÁREA ACOMPAÑAMIENTO INT TÉC'!Z41="VER RESULTADOS","",'ÁREA ACOMPAÑAMIENTO INT TÉC'!Z41)</f>
        <v/>
      </c>
      <c r="L41" s="298" t="str">
        <f>IF(ISBLANK('ÁREA MEJORA COMPETENCIAL'!S41),"",IF('ÁREA MEJORA COMPETENCIAL'!CX41="","",IF('ÁREA COMPLEMENTARIA'!CP41&gt;=0,"SI","NO")))</f>
        <v/>
      </c>
      <c r="M41" s="299" t="str">
        <f>IF('ÁREA COMPLEMENTARIA'!CQ41="VER RESULTADOS","",'ÁREA COMPLEMENTARIA'!CQ41)</f>
        <v/>
      </c>
      <c r="N41" s="300" t="str">
        <f>IF('ÁREA MEJORA COMPETENCIAL'!CX41="","",IF(ISBLANK('ÁREA MEJORA COMPETENCIAL'!S41),"",COUNTIF(H41:L41,"SI")))</f>
        <v/>
      </c>
      <c r="O41" s="300" t="str">
        <f>IF(ISBLANK('ÁREA MEJORA COMPETENCIAL'!S41),"",
IF('ÁREA MEJORA COMPETENCIAL'!Y41=1,12,
IF('ÁREA MEJORA COMPETENCIAL'!Y41=2,24,
IF('ÁREA MEJORA COMPETENCIAL'!Y41=3,37,IF('ÁREA MEJORA COMPETENCIAL'!T41=4,54,
IF('ÁREA MEJORA COMPETENCIAL'!Y41=5,66,
IF('ÁREA MEJORA COMPETENCIAL'!Y41=6,79,
IF('ÁREA MEJORA COMPETENCIAL'!Y41=7,95,
IF('ÁREA MEJORA COMPETENCIAL'!Y41=8,108,
IF('ÁREA MEJORA COMPETENCIAL'!Y41=9,120,
IF('ÁREA MEJORA COMPETENCIAL'!Y41=10,132,
IF('ÁREA MEJORA COMPETENCIAL'!Y41=11,145,
IF('ÁREA MEJORA COMPETENCIAL'!Y41=12,161,
IF('ÁREA MEJORA COMPETENCIAL'!Y41=13,174,
IF('ÁREA MEJORA COMPETENCIAL'!Y41=14,186,
IF('ÁREA MEJORA COMPETENCIAL'!Y41=15,199,
IF('ÁREA MEJORA COMPETENCIAL'!Y41=16,211,
IF('ÁREA MEJORA COMPETENCIAL'!Y41=17,228,
IF('ÁREA MEJORA COMPETENCIAL'!Y41=18,240,
"")))))))))))))))))))</f>
        <v/>
      </c>
      <c r="P41" s="301" t="str">
        <f>IF(ISBLANK('ÁREA MEJORA COMPETENCIAL'!S41),"",
IF('ÁREA MEJORA COMPETENCIAL'!Y41=1,12,
IF('ÁREA MEJORA COMPETENCIAL'!Y41=2,24,
IF('ÁREA MEJORA COMPETENCIAL'!Y41=7,95,
IF('ÁREA MEJORA COMPETENCIAL'!Y41=8,108,
IF('ÁREA MEJORA COMPETENCIAL'!Y41=9,120,
IF('ÁREA MEJORA COMPETENCIAL'!Y41=10,132,
IF('ÁREA MEJORA COMPETENCIAL'!Y41=11,145,
IF('ÁREA MEJORA COMPETENCIAL'!Y41=12,161,
IF('ÁREA MEJORA COMPETENCIAL'!Y41=13,174,
IF('ÁREA MEJORA COMPETENCIAL'!Y41=14,186,
IF('ÁREA MEJORA COMPETENCIAL'!Y41=15,199,
IF('ÁREA MEJORA COMPETENCIAL'!Y41=16,211,
IF('ÁREA MEJORA COMPETENCIAL'!Y41=17,228,
IF('ÁREA MEJORA COMPETENCIAL'!Y41=18,240,
"")))))))))))))))</f>
        <v/>
      </c>
      <c r="Q41" s="302" t="str">
        <f>IF(ISBLANK('ÁREA MEJORA COMPETENCIAL'!S41),"",SUM('ÁREA MEJORA COMPETENCIAL'!CW41,'ÁREA ACOMPAÑAMIENTO INT TÉC'!X41,'ÁREA COMPLEMENTARIA'!CO41))</f>
        <v/>
      </c>
      <c r="R41" s="303" t="str">
        <f>IF(N41="","",IF(Q41&gt;=P41,"",IF(AND(H41="NO",'ÁREA MEJORA COMPETENCIAL'!CY41&gt;=75%,'ÁREA ACOMPAÑAMIENTO INT TÉC'!Z41&gt;=75%,'ÁREA COMPLEMENTARIA'!CQ41&gt;=75%),"SI","NO")))</f>
        <v/>
      </c>
      <c r="S41" s="303" t="str">
        <f>IF(N41="","",IF(Q41&gt;=P41,"",(IF(AND(J41="NO",'ÁREA ACOMPAÑAMIENTO INT TÉC'!Z41&gt;=75%,'ÁREA MEJORA COMPETENCIAL'!CY41&gt;=75%,'ÁREA COMPLEMENTARIA'!CQ41&gt;=75%),"SI","NO"))))</f>
        <v/>
      </c>
      <c r="T41" s="303" t="str">
        <f>IF(N41="","",IF(Q41&gt;=P41,"",(IF(AND(L41="NO",'ÁREA COMPLEMENTARIA'!CQ41&gt;=75%,'ÁREA MEJORA COMPETENCIAL'!CY41&gt;=75%,'ÁREA ACOMPAÑAMIENTO INT TÉC'!Z41&gt;=75%),"SI","NO"))))</f>
        <v/>
      </c>
      <c r="U41" s="300" t="str">
        <f t="shared" si="0"/>
        <v/>
      </c>
      <c r="V41" s="300" t="str">
        <f t="shared" si="1"/>
        <v/>
      </c>
      <c r="W41" s="300" t="str">
        <f>IF(
 Q41=0,
 "NO",
 IF(
  OR('ÁREA MEJORA COMPETENCIAL'!Y41=0, ISBLANK('ÁREA MEJORA COMPETENCIAL'!S41)),
  "",
  IF(
   AND(U41&lt;&gt;"NO PARTICIPANTE", V41&lt;&gt;"NO PARTICIPANTE"),
   "SI",
   "NO"
  )
 )
)</f>
        <v/>
      </c>
      <c r="X41" s="300" t="str">
        <f t="shared" si="2"/>
        <v/>
      </c>
      <c r="Y41" s="300" t="str">
        <f t="shared" si="3"/>
        <v/>
      </c>
      <c r="Z41" s="304" t="str">
        <f>IF(AND('ÁREA MEJORA COMPETENCIAL'!Y41&gt;6,'ÁREA MEJORA COMPETENCIAL'!CW41&gt;=32,'ÁREA ACOMPAÑAMIENTO INT TÉC'!X41&gt;=27,'ÁREA COMPLEMENTARIA'!CO41&gt;=20,Q41&gt;=P41),"SI","")</f>
        <v/>
      </c>
      <c r="AA41" s="305" t="str">
        <f>IF(ISBLANK('ÁREA MEJORA COMPETENCIAL'!S41),"",IF(Q41&gt;=P41,"",IF('ÁREA COMPLEMENTARIA'!CN41="","NO PROCEDE",IF(N41=3,"",IF(OR(R41="SI",S41="SI",T41="SI"),"SI","NO")))))</f>
        <v/>
      </c>
      <c r="AB41" s="300" t="str">
        <f>IF(ISBLANK('ÁREA MEJORA COMPETENCIAL'!S41),"",IF(AA41="SI", "SI(*)",IF(OR(N41=3,X41="SI",Y41="SI",Z41="SI"),"SI","NO")))</f>
        <v/>
      </c>
      <c r="AC41" s="331" t="str">
        <f>IF(
   ISBLANK('ÁREA MEJORA COMPETENCIAL'!S41),
   "",
   IF(
      AND(
        'ÁREA MEJORA COMPETENCIAL'!Y41&gt;6,
        'ÁREA MEJORA COMPETENCIAL'!CW41&lt;=32,
        'ÁREA ACOMPAÑAMIENTO INT TÉC'!X41&lt;=27,
        'ÁREA COMPLEMENTARIA'!CO41&lt;=20,
        Q41&lt;=P41
      ),
      0,
         IF(
               Q41=0,
               0,
               IF(
                  Z41="SI",
                  Q41/P41,
                  IF(
                     AA41="SI",
                     75/100,IF(P41=12,Q41/P41, IF(P41=24,Q41/P41, IF(
         AND('ÁREA MEJORA COMPETENCIAL'!Y41&gt;6, N41&lt;3),
         N41/3,      IF(
            OR(P41="", P41=0),
            N41/3,
                     ""
                  )
               )
            )
         )
      )
   )
)))</f>
        <v/>
      </c>
      <c r="AD41" s="7"/>
      <c r="AE41" s="5"/>
      <c r="AF41" s="5"/>
      <c r="AG41" s="5"/>
      <c r="AH41" s="5"/>
      <c r="AI41" s="5"/>
      <c r="AJ41" s="5"/>
      <c r="AK41" s="5"/>
      <c r="AL41" s="5"/>
      <c r="AM41" s="5"/>
      <c r="AN41" s="5"/>
      <c r="AO41" s="138"/>
      <c r="AP41" s="59"/>
    </row>
    <row r="42" spans="1:42" ht="18" customHeight="1" x14ac:dyDescent="0.3">
      <c r="A42" s="290" t="str">
        <f>IF(ISBLANK('ÁREA MEJORA COMPETENCIAL'!A42),"",'ÁREA MEJORA COMPETENCIAL'!A42)</f>
        <v/>
      </c>
      <c r="B42" s="291" t="str">
        <f>IF(ISBLANK('ÁREA MEJORA COMPETENCIAL'!B42),"",'ÁREA MEJORA COMPETENCIAL'!B42)</f>
        <v/>
      </c>
      <c r="C42" s="291" t="str">
        <f>IF(ISBLANK('ÁREA MEJORA COMPETENCIAL'!C42),"",'ÁREA MEJORA COMPETENCIAL'!C42)</f>
        <v/>
      </c>
      <c r="D42" s="292" t="str">
        <f>IF(ISBLANK('ÁREA MEJORA COMPETENCIAL'!D42),"",'ÁREA MEJORA COMPETENCIAL'!D42)</f>
        <v/>
      </c>
      <c r="E42" s="292" t="str">
        <f>IF(ISBLANK('ÁREA MEJORA COMPETENCIAL'!E42),"",'ÁREA MEJORA COMPETENCIAL'!E42)</f>
        <v/>
      </c>
      <c r="F42" s="292" t="str">
        <f>IF(ISBLANK('ÁREA MEJORA COMPETENCIAL'!F42),"",'ÁREA MEJORA COMPETENCIAL'!F42)</f>
        <v/>
      </c>
      <c r="G42" s="293"/>
      <c r="H42" s="294" t="str">
        <f>IF(ISBLANK('ÁREA MEJORA COMPETENCIAL'!S42),"",IF('ÁREA MEJORA COMPETENCIAL'!CX42="","",IF('ÁREA MEJORA COMPETENCIAL'!CX42&gt;=0,"SI","NO")))</f>
        <v/>
      </c>
      <c r="I42" s="295" t="str">
        <f>IF('ÁREA MEJORA COMPETENCIAL'!CY42="VER RESULTADOS","",'ÁREA MEJORA COMPETENCIAL'!CY42)</f>
        <v/>
      </c>
      <c r="J42" s="296" t="str">
        <f>IF(ISBLANK('ÁREA MEJORA COMPETENCIAL'!S42),"",IF('ÁREA MEJORA COMPETENCIAL'!CX42="","",IF('ÁREA ACOMPAÑAMIENTO INT TÉC'!Y42&gt;=0,"SI","NO")))</f>
        <v/>
      </c>
      <c r="K42" s="297" t="str">
        <f>IF('ÁREA ACOMPAÑAMIENTO INT TÉC'!Z42="VER RESULTADOS","",'ÁREA ACOMPAÑAMIENTO INT TÉC'!Z42)</f>
        <v/>
      </c>
      <c r="L42" s="298" t="str">
        <f>IF(ISBLANK('ÁREA MEJORA COMPETENCIAL'!S42),"",IF('ÁREA MEJORA COMPETENCIAL'!CX42="","",IF('ÁREA COMPLEMENTARIA'!CP42&gt;=0,"SI","NO")))</f>
        <v/>
      </c>
      <c r="M42" s="299" t="str">
        <f>IF('ÁREA COMPLEMENTARIA'!CQ42="VER RESULTADOS","",'ÁREA COMPLEMENTARIA'!CQ42)</f>
        <v/>
      </c>
      <c r="N42" s="300" t="str">
        <f>IF('ÁREA MEJORA COMPETENCIAL'!CX42="","",IF(ISBLANK('ÁREA MEJORA COMPETENCIAL'!S42),"",COUNTIF(H42:L42,"SI")))</f>
        <v/>
      </c>
      <c r="O42" s="300" t="str">
        <f>IF(ISBLANK('ÁREA MEJORA COMPETENCIAL'!S42),"",
IF('ÁREA MEJORA COMPETENCIAL'!Y42=1,12,
IF('ÁREA MEJORA COMPETENCIAL'!Y42=2,24,
IF('ÁREA MEJORA COMPETENCIAL'!Y42=3,37,IF('ÁREA MEJORA COMPETENCIAL'!T42=4,54,
IF('ÁREA MEJORA COMPETENCIAL'!Y42=5,66,
IF('ÁREA MEJORA COMPETENCIAL'!Y42=6,79,
IF('ÁREA MEJORA COMPETENCIAL'!Y42=7,95,
IF('ÁREA MEJORA COMPETENCIAL'!Y42=8,108,
IF('ÁREA MEJORA COMPETENCIAL'!Y42=9,120,
IF('ÁREA MEJORA COMPETENCIAL'!Y42=10,132,
IF('ÁREA MEJORA COMPETENCIAL'!Y42=11,145,
IF('ÁREA MEJORA COMPETENCIAL'!Y42=12,161,
IF('ÁREA MEJORA COMPETENCIAL'!Y42=13,174,
IF('ÁREA MEJORA COMPETENCIAL'!Y42=14,186,
IF('ÁREA MEJORA COMPETENCIAL'!Y42=15,199,
IF('ÁREA MEJORA COMPETENCIAL'!Y42=16,211,
IF('ÁREA MEJORA COMPETENCIAL'!Y42=17,228,
IF('ÁREA MEJORA COMPETENCIAL'!Y42=18,240,
"")))))))))))))))))))</f>
        <v/>
      </c>
      <c r="P42" s="301" t="str">
        <f>IF(ISBLANK('ÁREA MEJORA COMPETENCIAL'!S42),"",
IF('ÁREA MEJORA COMPETENCIAL'!Y42=1,12,
IF('ÁREA MEJORA COMPETENCIAL'!Y42=2,24,
IF('ÁREA MEJORA COMPETENCIAL'!Y42=7,95,
IF('ÁREA MEJORA COMPETENCIAL'!Y42=8,108,
IF('ÁREA MEJORA COMPETENCIAL'!Y42=9,120,
IF('ÁREA MEJORA COMPETENCIAL'!Y42=10,132,
IF('ÁREA MEJORA COMPETENCIAL'!Y42=11,145,
IF('ÁREA MEJORA COMPETENCIAL'!Y42=12,161,
IF('ÁREA MEJORA COMPETENCIAL'!Y42=13,174,
IF('ÁREA MEJORA COMPETENCIAL'!Y42=14,186,
IF('ÁREA MEJORA COMPETENCIAL'!Y42=15,199,
IF('ÁREA MEJORA COMPETENCIAL'!Y42=16,211,
IF('ÁREA MEJORA COMPETENCIAL'!Y42=17,228,
IF('ÁREA MEJORA COMPETENCIAL'!Y42=18,240,
"")))))))))))))))</f>
        <v/>
      </c>
      <c r="Q42" s="302" t="str">
        <f>IF(ISBLANK('ÁREA MEJORA COMPETENCIAL'!S42),"",SUM('ÁREA MEJORA COMPETENCIAL'!CW42,'ÁREA ACOMPAÑAMIENTO INT TÉC'!X42,'ÁREA COMPLEMENTARIA'!CO42))</f>
        <v/>
      </c>
      <c r="R42" s="303" t="str">
        <f>IF(N42="","",IF(Q42&gt;=P42,"",IF(AND(H42="NO",'ÁREA MEJORA COMPETENCIAL'!CY42&gt;=75%,'ÁREA ACOMPAÑAMIENTO INT TÉC'!Z42&gt;=75%,'ÁREA COMPLEMENTARIA'!CQ42&gt;=75%),"SI","NO")))</f>
        <v/>
      </c>
      <c r="S42" s="303" t="str">
        <f>IF(N42="","",IF(Q42&gt;=P42,"",(IF(AND(J42="NO",'ÁREA ACOMPAÑAMIENTO INT TÉC'!Z42&gt;=75%,'ÁREA MEJORA COMPETENCIAL'!CY42&gt;=75%,'ÁREA COMPLEMENTARIA'!CQ42&gt;=75%),"SI","NO"))))</f>
        <v/>
      </c>
      <c r="T42" s="303" t="str">
        <f>IF(N42="","",IF(Q42&gt;=P42,"",(IF(AND(L42="NO",'ÁREA COMPLEMENTARIA'!CQ42&gt;=75%,'ÁREA MEJORA COMPETENCIAL'!CY42&gt;=75%,'ÁREA ACOMPAÑAMIENTO INT TÉC'!Z42&gt;=75%),"SI","NO"))))</f>
        <v/>
      </c>
      <c r="U42" s="300" t="str">
        <f t="shared" ref="U42:U73" si="4">IF(AND(P42=12,Q42&lt;12),"NO PARTICIPANTE","")</f>
        <v/>
      </c>
      <c r="V42" s="300" t="str">
        <f t="shared" ref="V42:V73" si="5">IF(AND(P42=24,Q42&lt;24),"NO PARTICIPANTE","")</f>
        <v/>
      </c>
      <c r="W42" s="300" t="str">
        <f>IF(
 Q42=0,
 "NO",
 IF(
  OR('ÁREA MEJORA COMPETENCIAL'!Y42=0, ISBLANK('ÁREA MEJORA COMPETENCIAL'!S42)),
  "",
  IF(
   AND(U42&lt;&gt;"NO PARTICIPANTE", V42&lt;&gt;"NO PARTICIPANTE"),
   "SI",
   "NO"
  )
 )
)</f>
        <v/>
      </c>
      <c r="X42" s="300" t="str">
        <f t="shared" ref="X42:X73" si="6">IF(AND(P42=12,Q42&gt;=12),"SI","")</f>
        <v/>
      </c>
      <c r="Y42" s="300" t="str">
        <f t="shared" ref="Y42:Y73" si="7">IF(AND(P42=24,Q42&gt;=24),"SI","")</f>
        <v/>
      </c>
      <c r="Z42" s="304" t="str">
        <f>IF(AND('ÁREA MEJORA COMPETENCIAL'!Y42&gt;6,'ÁREA MEJORA COMPETENCIAL'!CW42&gt;=32,'ÁREA ACOMPAÑAMIENTO INT TÉC'!X42&gt;=27,'ÁREA COMPLEMENTARIA'!CO42&gt;=20,Q42&gt;=P42),"SI","")</f>
        <v/>
      </c>
      <c r="AA42" s="305" t="str">
        <f>IF(ISBLANK('ÁREA MEJORA COMPETENCIAL'!S42),"",IF(Q42&gt;=P42,"",IF('ÁREA COMPLEMENTARIA'!CN42="","NO PROCEDE",IF(N42=3,"",IF(OR(R42="SI",S42="SI",T42="SI"),"SI","NO")))))</f>
        <v/>
      </c>
      <c r="AB42" s="300" t="str">
        <f>IF(ISBLANK('ÁREA MEJORA COMPETENCIAL'!S42),"",IF(AA42="SI", "SI(*)",IF(OR(N42=3,X42="SI",Y42="SI",Z42="SI"),"SI","NO")))</f>
        <v/>
      </c>
      <c r="AC42" s="331" t="str">
        <f>IF(
   ISBLANK('ÁREA MEJORA COMPETENCIAL'!S42),
   "",
   IF(
      AND(
        'ÁREA MEJORA COMPETENCIAL'!Y42&gt;6,
        'ÁREA MEJORA COMPETENCIAL'!CW42&lt;=32,
        'ÁREA ACOMPAÑAMIENTO INT TÉC'!X42&lt;=27,
        'ÁREA COMPLEMENTARIA'!CO42&lt;=20,
        Q42&lt;=P42
      ),
      0,
         IF(
               Q42=0,
               0,
               IF(
                  Z42="SI",
                  Q42/P42,
                  IF(
                     AA42="SI",
                     75/100,IF(P42=12,Q42/P42, IF(P42=24,Q42/P42, IF(
         AND('ÁREA MEJORA COMPETENCIAL'!Y42&gt;6, N42&lt;3),
         N42/3,      IF(
            OR(P42="", P42=0),
            N42/3,
                     ""
                  )
               )
            )
         )
      )
   )
)))</f>
        <v/>
      </c>
      <c r="AD42" s="7"/>
      <c r="AE42" s="5"/>
      <c r="AF42" s="5"/>
      <c r="AG42" s="5"/>
      <c r="AH42" s="5"/>
      <c r="AI42" s="5"/>
      <c r="AJ42" s="5"/>
      <c r="AK42" s="5"/>
      <c r="AL42" s="5"/>
      <c r="AM42" s="5"/>
      <c r="AN42" s="5"/>
      <c r="AO42" s="138"/>
      <c r="AP42" s="59"/>
    </row>
    <row r="43" spans="1:42" ht="18" customHeight="1" x14ac:dyDescent="0.3">
      <c r="A43" s="290" t="str">
        <f>IF(ISBLANK('ÁREA MEJORA COMPETENCIAL'!A43),"",'ÁREA MEJORA COMPETENCIAL'!A43)</f>
        <v/>
      </c>
      <c r="B43" s="291" t="str">
        <f>IF(ISBLANK('ÁREA MEJORA COMPETENCIAL'!B43),"",'ÁREA MEJORA COMPETENCIAL'!B43)</f>
        <v/>
      </c>
      <c r="C43" s="291" t="str">
        <f>IF(ISBLANK('ÁREA MEJORA COMPETENCIAL'!C43),"",'ÁREA MEJORA COMPETENCIAL'!C43)</f>
        <v/>
      </c>
      <c r="D43" s="292" t="str">
        <f>IF(ISBLANK('ÁREA MEJORA COMPETENCIAL'!D43),"",'ÁREA MEJORA COMPETENCIAL'!D43)</f>
        <v/>
      </c>
      <c r="E43" s="292" t="str">
        <f>IF(ISBLANK('ÁREA MEJORA COMPETENCIAL'!E43),"",'ÁREA MEJORA COMPETENCIAL'!E43)</f>
        <v/>
      </c>
      <c r="F43" s="292" t="str">
        <f>IF(ISBLANK('ÁREA MEJORA COMPETENCIAL'!F43),"",'ÁREA MEJORA COMPETENCIAL'!F43)</f>
        <v/>
      </c>
      <c r="G43" s="293"/>
      <c r="H43" s="294" t="str">
        <f>IF(ISBLANK('ÁREA MEJORA COMPETENCIAL'!S43),"",IF('ÁREA MEJORA COMPETENCIAL'!CX43="","",IF('ÁREA MEJORA COMPETENCIAL'!CX43&gt;=0,"SI","NO")))</f>
        <v/>
      </c>
      <c r="I43" s="295" t="str">
        <f>IF('ÁREA MEJORA COMPETENCIAL'!CY43="VER RESULTADOS","",'ÁREA MEJORA COMPETENCIAL'!CY43)</f>
        <v/>
      </c>
      <c r="J43" s="296" t="str">
        <f>IF(ISBLANK('ÁREA MEJORA COMPETENCIAL'!S43),"",IF('ÁREA MEJORA COMPETENCIAL'!CX43="","",IF('ÁREA ACOMPAÑAMIENTO INT TÉC'!Y43&gt;=0,"SI","NO")))</f>
        <v/>
      </c>
      <c r="K43" s="297" t="str">
        <f>IF('ÁREA ACOMPAÑAMIENTO INT TÉC'!Z43="VER RESULTADOS","",'ÁREA ACOMPAÑAMIENTO INT TÉC'!Z43)</f>
        <v/>
      </c>
      <c r="L43" s="298" t="str">
        <f>IF(ISBLANK('ÁREA MEJORA COMPETENCIAL'!S43),"",IF('ÁREA MEJORA COMPETENCIAL'!CX43="","",IF('ÁREA COMPLEMENTARIA'!CP43&gt;=0,"SI","NO")))</f>
        <v/>
      </c>
      <c r="M43" s="299" t="str">
        <f>IF('ÁREA COMPLEMENTARIA'!CQ43="VER RESULTADOS","",'ÁREA COMPLEMENTARIA'!CQ43)</f>
        <v/>
      </c>
      <c r="N43" s="300" t="str">
        <f>IF('ÁREA MEJORA COMPETENCIAL'!CX43="","",IF(ISBLANK('ÁREA MEJORA COMPETENCIAL'!S43),"",COUNTIF(H43:L43,"SI")))</f>
        <v/>
      </c>
      <c r="O43" s="300" t="str">
        <f>IF(ISBLANK('ÁREA MEJORA COMPETENCIAL'!S43),"",
IF('ÁREA MEJORA COMPETENCIAL'!Y43=1,12,
IF('ÁREA MEJORA COMPETENCIAL'!Y43=2,24,
IF('ÁREA MEJORA COMPETENCIAL'!Y43=3,37,IF('ÁREA MEJORA COMPETENCIAL'!T43=4,54,
IF('ÁREA MEJORA COMPETENCIAL'!Y43=5,66,
IF('ÁREA MEJORA COMPETENCIAL'!Y43=6,79,
IF('ÁREA MEJORA COMPETENCIAL'!Y43=7,95,
IF('ÁREA MEJORA COMPETENCIAL'!Y43=8,108,
IF('ÁREA MEJORA COMPETENCIAL'!Y43=9,120,
IF('ÁREA MEJORA COMPETENCIAL'!Y43=10,132,
IF('ÁREA MEJORA COMPETENCIAL'!Y43=11,145,
IF('ÁREA MEJORA COMPETENCIAL'!Y43=12,161,
IF('ÁREA MEJORA COMPETENCIAL'!Y43=13,174,
IF('ÁREA MEJORA COMPETENCIAL'!Y43=14,186,
IF('ÁREA MEJORA COMPETENCIAL'!Y43=15,199,
IF('ÁREA MEJORA COMPETENCIAL'!Y43=16,211,
IF('ÁREA MEJORA COMPETENCIAL'!Y43=17,228,
IF('ÁREA MEJORA COMPETENCIAL'!Y43=18,240,
"")))))))))))))))))))</f>
        <v/>
      </c>
      <c r="P43" s="301" t="str">
        <f>IF(ISBLANK('ÁREA MEJORA COMPETENCIAL'!S43),"",
IF('ÁREA MEJORA COMPETENCIAL'!Y43=1,12,
IF('ÁREA MEJORA COMPETENCIAL'!Y43=2,24,
IF('ÁREA MEJORA COMPETENCIAL'!Y43=7,95,
IF('ÁREA MEJORA COMPETENCIAL'!Y43=8,108,
IF('ÁREA MEJORA COMPETENCIAL'!Y43=9,120,
IF('ÁREA MEJORA COMPETENCIAL'!Y43=10,132,
IF('ÁREA MEJORA COMPETENCIAL'!Y43=11,145,
IF('ÁREA MEJORA COMPETENCIAL'!Y43=12,161,
IF('ÁREA MEJORA COMPETENCIAL'!Y43=13,174,
IF('ÁREA MEJORA COMPETENCIAL'!Y43=14,186,
IF('ÁREA MEJORA COMPETENCIAL'!Y43=15,199,
IF('ÁREA MEJORA COMPETENCIAL'!Y43=16,211,
IF('ÁREA MEJORA COMPETENCIAL'!Y43=17,228,
IF('ÁREA MEJORA COMPETENCIAL'!Y43=18,240,
"")))))))))))))))</f>
        <v/>
      </c>
      <c r="Q43" s="302" t="str">
        <f>IF(ISBLANK('ÁREA MEJORA COMPETENCIAL'!S43),"",SUM('ÁREA MEJORA COMPETENCIAL'!CW43,'ÁREA ACOMPAÑAMIENTO INT TÉC'!X43,'ÁREA COMPLEMENTARIA'!CO43))</f>
        <v/>
      </c>
      <c r="R43" s="303" t="str">
        <f>IF(N43="","",IF(Q43&gt;=P43,"",IF(AND(H43="NO",'ÁREA MEJORA COMPETENCIAL'!CY43&gt;=75%,'ÁREA ACOMPAÑAMIENTO INT TÉC'!Z43&gt;=75%,'ÁREA COMPLEMENTARIA'!CQ43&gt;=75%),"SI","NO")))</f>
        <v/>
      </c>
      <c r="S43" s="303" t="str">
        <f>IF(N43="","",IF(Q43&gt;=P43,"",(IF(AND(J43="NO",'ÁREA ACOMPAÑAMIENTO INT TÉC'!Z43&gt;=75%,'ÁREA MEJORA COMPETENCIAL'!CY43&gt;=75%,'ÁREA COMPLEMENTARIA'!CQ43&gt;=75%),"SI","NO"))))</f>
        <v/>
      </c>
      <c r="T43" s="303" t="str">
        <f>IF(N43="","",IF(Q43&gt;=P43,"",(IF(AND(L43="NO",'ÁREA COMPLEMENTARIA'!CQ43&gt;=75%,'ÁREA MEJORA COMPETENCIAL'!CY43&gt;=75%,'ÁREA ACOMPAÑAMIENTO INT TÉC'!Z43&gt;=75%),"SI","NO"))))</f>
        <v/>
      </c>
      <c r="U43" s="300" t="str">
        <f t="shared" si="4"/>
        <v/>
      </c>
      <c r="V43" s="300" t="str">
        <f t="shared" si="5"/>
        <v/>
      </c>
      <c r="W43" s="300" t="str">
        <f>IF(
 Q43=0,
 "NO",
 IF(
  OR('ÁREA MEJORA COMPETENCIAL'!Y43=0, ISBLANK('ÁREA MEJORA COMPETENCIAL'!S43)),
  "",
  IF(
   AND(U43&lt;&gt;"NO PARTICIPANTE", V43&lt;&gt;"NO PARTICIPANTE"),
   "SI",
   "NO"
  )
 )
)</f>
        <v/>
      </c>
      <c r="X43" s="300" t="str">
        <f t="shared" si="6"/>
        <v/>
      </c>
      <c r="Y43" s="300" t="str">
        <f t="shared" si="7"/>
        <v/>
      </c>
      <c r="Z43" s="304" t="str">
        <f>IF(AND('ÁREA MEJORA COMPETENCIAL'!Y43&gt;6,'ÁREA MEJORA COMPETENCIAL'!CW43&gt;=32,'ÁREA ACOMPAÑAMIENTO INT TÉC'!X43&gt;=27,'ÁREA COMPLEMENTARIA'!CO43&gt;=20,Q43&gt;=P43),"SI","")</f>
        <v/>
      </c>
      <c r="AA43" s="305" t="str">
        <f>IF(ISBLANK('ÁREA MEJORA COMPETENCIAL'!S43),"",IF(Q43&gt;=P43,"",IF('ÁREA COMPLEMENTARIA'!CN43="","NO PROCEDE",IF(N43=3,"",IF(OR(R43="SI",S43="SI",T43="SI"),"SI","NO")))))</f>
        <v/>
      </c>
      <c r="AB43" s="300" t="str">
        <f>IF(ISBLANK('ÁREA MEJORA COMPETENCIAL'!S43),"",IF(AA43="SI", "SI(*)",IF(OR(N43=3,X43="SI",Y43="SI",Z43="SI"),"SI","NO")))</f>
        <v/>
      </c>
      <c r="AC43" s="331" t="str">
        <f>IF(
   ISBLANK('ÁREA MEJORA COMPETENCIAL'!S43),
   "",
   IF(
      AND(
        'ÁREA MEJORA COMPETENCIAL'!Y43&gt;6,
        'ÁREA MEJORA COMPETENCIAL'!CW43&lt;=32,
        'ÁREA ACOMPAÑAMIENTO INT TÉC'!X43&lt;=27,
        'ÁREA COMPLEMENTARIA'!CO43&lt;=20,
        Q43&lt;=P43
      ),
      0,
         IF(
               Q43=0,
               0,
               IF(
                  Z43="SI",
                  Q43/P43,
                  IF(
                     AA43="SI",
                     75/100,IF(P43=12,Q43/P43, IF(P43=24,Q43/P43, IF(
         AND('ÁREA MEJORA COMPETENCIAL'!Y43&gt;6, N43&lt;3),
         N43/3,      IF(
            OR(P43="", P43=0),
            N43/3,
                     ""
                  )
               )
            )
         )
      )
   )
)))</f>
        <v/>
      </c>
      <c r="AD43" s="7"/>
      <c r="AE43" s="5"/>
      <c r="AF43" s="5"/>
      <c r="AG43" s="5"/>
      <c r="AH43" s="5"/>
      <c r="AI43" s="5"/>
      <c r="AJ43" s="5"/>
      <c r="AK43" s="5"/>
      <c r="AL43" s="5"/>
      <c r="AM43" s="5"/>
      <c r="AN43" s="5"/>
      <c r="AO43" s="138"/>
      <c r="AP43" s="59"/>
    </row>
    <row r="44" spans="1:42" ht="18" customHeight="1" x14ac:dyDescent="0.3">
      <c r="A44" s="290" t="str">
        <f>IF(ISBLANK('ÁREA MEJORA COMPETENCIAL'!A44),"",'ÁREA MEJORA COMPETENCIAL'!A44)</f>
        <v/>
      </c>
      <c r="B44" s="291" t="str">
        <f>IF(ISBLANK('ÁREA MEJORA COMPETENCIAL'!B44),"",'ÁREA MEJORA COMPETENCIAL'!B44)</f>
        <v/>
      </c>
      <c r="C44" s="291" t="str">
        <f>IF(ISBLANK('ÁREA MEJORA COMPETENCIAL'!C44),"",'ÁREA MEJORA COMPETENCIAL'!C44)</f>
        <v/>
      </c>
      <c r="D44" s="292" t="str">
        <f>IF(ISBLANK('ÁREA MEJORA COMPETENCIAL'!D44),"",'ÁREA MEJORA COMPETENCIAL'!D44)</f>
        <v/>
      </c>
      <c r="E44" s="292" t="str">
        <f>IF(ISBLANK('ÁREA MEJORA COMPETENCIAL'!E44),"",'ÁREA MEJORA COMPETENCIAL'!E44)</f>
        <v/>
      </c>
      <c r="F44" s="292" t="str">
        <f>IF(ISBLANK('ÁREA MEJORA COMPETENCIAL'!F44),"",'ÁREA MEJORA COMPETENCIAL'!F44)</f>
        <v/>
      </c>
      <c r="G44" s="293"/>
      <c r="H44" s="294" t="str">
        <f>IF(ISBLANK('ÁREA MEJORA COMPETENCIAL'!S44),"",IF('ÁREA MEJORA COMPETENCIAL'!CX44="","",IF('ÁREA MEJORA COMPETENCIAL'!CX44&gt;=0,"SI","NO")))</f>
        <v/>
      </c>
      <c r="I44" s="295" t="str">
        <f>IF('ÁREA MEJORA COMPETENCIAL'!CY44="VER RESULTADOS","",'ÁREA MEJORA COMPETENCIAL'!CY44)</f>
        <v/>
      </c>
      <c r="J44" s="296" t="str">
        <f>IF(ISBLANK('ÁREA MEJORA COMPETENCIAL'!S44),"",IF('ÁREA MEJORA COMPETENCIAL'!CX44="","",IF('ÁREA ACOMPAÑAMIENTO INT TÉC'!Y44&gt;=0,"SI","NO")))</f>
        <v/>
      </c>
      <c r="K44" s="297" t="str">
        <f>IF('ÁREA ACOMPAÑAMIENTO INT TÉC'!Z44="VER RESULTADOS","",'ÁREA ACOMPAÑAMIENTO INT TÉC'!Z44)</f>
        <v/>
      </c>
      <c r="L44" s="298" t="str">
        <f>IF(ISBLANK('ÁREA MEJORA COMPETENCIAL'!S44),"",IF('ÁREA MEJORA COMPETENCIAL'!CX44="","",IF('ÁREA COMPLEMENTARIA'!CP44&gt;=0,"SI","NO")))</f>
        <v/>
      </c>
      <c r="M44" s="299" t="str">
        <f>IF('ÁREA COMPLEMENTARIA'!CQ44="VER RESULTADOS","",'ÁREA COMPLEMENTARIA'!CQ44)</f>
        <v/>
      </c>
      <c r="N44" s="300" t="str">
        <f>IF('ÁREA MEJORA COMPETENCIAL'!CX44="","",IF(ISBLANK('ÁREA MEJORA COMPETENCIAL'!S44),"",COUNTIF(H44:L44,"SI")))</f>
        <v/>
      </c>
      <c r="O44" s="300" t="str">
        <f>IF(ISBLANK('ÁREA MEJORA COMPETENCIAL'!S44),"",
IF('ÁREA MEJORA COMPETENCIAL'!Y44=1,12,
IF('ÁREA MEJORA COMPETENCIAL'!Y44=2,24,
IF('ÁREA MEJORA COMPETENCIAL'!Y44=3,37,IF('ÁREA MEJORA COMPETENCIAL'!T44=4,54,
IF('ÁREA MEJORA COMPETENCIAL'!Y44=5,66,
IF('ÁREA MEJORA COMPETENCIAL'!Y44=6,79,
IF('ÁREA MEJORA COMPETENCIAL'!Y44=7,95,
IF('ÁREA MEJORA COMPETENCIAL'!Y44=8,108,
IF('ÁREA MEJORA COMPETENCIAL'!Y44=9,120,
IF('ÁREA MEJORA COMPETENCIAL'!Y44=10,132,
IF('ÁREA MEJORA COMPETENCIAL'!Y44=11,145,
IF('ÁREA MEJORA COMPETENCIAL'!Y44=12,161,
IF('ÁREA MEJORA COMPETENCIAL'!Y44=13,174,
IF('ÁREA MEJORA COMPETENCIAL'!Y44=14,186,
IF('ÁREA MEJORA COMPETENCIAL'!Y44=15,199,
IF('ÁREA MEJORA COMPETENCIAL'!Y44=16,211,
IF('ÁREA MEJORA COMPETENCIAL'!Y44=17,228,
IF('ÁREA MEJORA COMPETENCIAL'!Y44=18,240,
"")))))))))))))))))))</f>
        <v/>
      </c>
      <c r="P44" s="301" t="str">
        <f>IF(ISBLANK('ÁREA MEJORA COMPETENCIAL'!S44),"",
IF('ÁREA MEJORA COMPETENCIAL'!Y44=1,12,
IF('ÁREA MEJORA COMPETENCIAL'!Y44=2,24,
IF('ÁREA MEJORA COMPETENCIAL'!Y44=7,95,
IF('ÁREA MEJORA COMPETENCIAL'!Y44=8,108,
IF('ÁREA MEJORA COMPETENCIAL'!Y44=9,120,
IF('ÁREA MEJORA COMPETENCIAL'!Y44=10,132,
IF('ÁREA MEJORA COMPETENCIAL'!Y44=11,145,
IF('ÁREA MEJORA COMPETENCIAL'!Y44=12,161,
IF('ÁREA MEJORA COMPETENCIAL'!Y44=13,174,
IF('ÁREA MEJORA COMPETENCIAL'!Y44=14,186,
IF('ÁREA MEJORA COMPETENCIAL'!Y44=15,199,
IF('ÁREA MEJORA COMPETENCIAL'!Y44=16,211,
IF('ÁREA MEJORA COMPETENCIAL'!Y44=17,228,
IF('ÁREA MEJORA COMPETENCIAL'!Y44=18,240,
"")))))))))))))))</f>
        <v/>
      </c>
      <c r="Q44" s="302" t="str">
        <f>IF(ISBLANK('ÁREA MEJORA COMPETENCIAL'!S44),"",SUM('ÁREA MEJORA COMPETENCIAL'!CW44,'ÁREA ACOMPAÑAMIENTO INT TÉC'!X44,'ÁREA COMPLEMENTARIA'!CO44))</f>
        <v/>
      </c>
      <c r="R44" s="303" t="str">
        <f>IF(N44="","",IF(Q44&gt;=P44,"",IF(AND(H44="NO",'ÁREA MEJORA COMPETENCIAL'!CY44&gt;=75%,'ÁREA ACOMPAÑAMIENTO INT TÉC'!Z44&gt;=75%,'ÁREA COMPLEMENTARIA'!CQ44&gt;=75%),"SI","NO")))</f>
        <v/>
      </c>
      <c r="S44" s="303" t="str">
        <f>IF(N44="","",IF(Q44&gt;=P44,"",(IF(AND(J44="NO",'ÁREA ACOMPAÑAMIENTO INT TÉC'!Z44&gt;=75%,'ÁREA MEJORA COMPETENCIAL'!CY44&gt;=75%,'ÁREA COMPLEMENTARIA'!CQ44&gt;=75%),"SI","NO"))))</f>
        <v/>
      </c>
      <c r="T44" s="303" t="str">
        <f>IF(N44="","",IF(Q44&gt;=P44,"",(IF(AND(L44="NO",'ÁREA COMPLEMENTARIA'!CQ44&gt;=75%,'ÁREA MEJORA COMPETENCIAL'!CY44&gt;=75%,'ÁREA ACOMPAÑAMIENTO INT TÉC'!Z44&gt;=75%),"SI","NO"))))</f>
        <v/>
      </c>
      <c r="U44" s="300" t="str">
        <f t="shared" si="4"/>
        <v/>
      </c>
      <c r="V44" s="300" t="str">
        <f t="shared" si="5"/>
        <v/>
      </c>
      <c r="W44" s="300" t="str">
        <f>IF(
 Q44=0,
 "NO",
 IF(
  OR('ÁREA MEJORA COMPETENCIAL'!Y44=0, ISBLANK('ÁREA MEJORA COMPETENCIAL'!S44)),
  "",
  IF(
   AND(U44&lt;&gt;"NO PARTICIPANTE", V44&lt;&gt;"NO PARTICIPANTE"),
   "SI",
   "NO"
  )
 )
)</f>
        <v/>
      </c>
      <c r="X44" s="300" t="str">
        <f t="shared" si="6"/>
        <v/>
      </c>
      <c r="Y44" s="300" t="str">
        <f t="shared" si="7"/>
        <v/>
      </c>
      <c r="Z44" s="304" t="str">
        <f>IF(AND('ÁREA MEJORA COMPETENCIAL'!Y44&gt;6,'ÁREA MEJORA COMPETENCIAL'!CW44&gt;=32,'ÁREA ACOMPAÑAMIENTO INT TÉC'!X44&gt;=27,'ÁREA COMPLEMENTARIA'!CO44&gt;=20,Q44&gt;=P44),"SI","")</f>
        <v/>
      </c>
      <c r="AA44" s="305" t="str">
        <f>IF(ISBLANK('ÁREA MEJORA COMPETENCIAL'!S44),"",IF(Q44&gt;=P44,"",IF('ÁREA COMPLEMENTARIA'!CN44="","NO PROCEDE",IF(N44=3,"",IF(OR(R44="SI",S44="SI",T44="SI"),"SI","NO")))))</f>
        <v/>
      </c>
      <c r="AB44" s="300" t="str">
        <f>IF(ISBLANK('ÁREA MEJORA COMPETENCIAL'!S44),"",IF(AA44="SI", "SI(*)",IF(OR(N44=3,X44="SI",Y44="SI",Z44="SI"),"SI","NO")))</f>
        <v/>
      </c>
      <c r="AC44" s="331" t="str">
        <f>IF(
   ISBLANK('ÁREA MEJORA COMPETENCIAL'!S44),
   "",
   IF(
      AND(
        'ÁREA MEJORA COMPETENCIAL'!Y44&gt;6,
        'ÁREA MEJORA COMPETENCIAL'!CW44&lt;=32,
        'ÁREA ACOMPAÑAMIENTO INT TÉC'!X44&lt;=27,
        'ÁREA COMPLEMENTARIA'!CO44&lt;=20,
        Q44&lt;=P44
      ),
      0,
         IF(
               Q44=0,
               0,
               IF(
                  Z44="SI",
                  Q44/P44,
                  IF(
                     AA44="SI",
                     75/100,IF(P44=12,Q44/P44, IF(P44=24,Q44/P44, IF(
         AND('ÁREA MEJORA COMPETENCIAL'!Y44&gt;6, N44&lt;3),
         N44/3,      IF(
            OR(P44="", P44=0),
            N44/3,
                     ""
                  )
               )
            )
         )
      )
   )
)))</f>
        <v/>
      </c>
      <c r="AD44" s="7"/>
      <c r="AE44" s="5"/>
      <c r="AF44" s="5"/>
      <c r="AG44" s="5"/>
      <c r="AH44" s="5"/>
      <c r="AI44" s="5"/>
      <c r="AJ44" s="5"/>
      <c r="AK44" s="5"/>
      <c r="AL44" s="5"/>
      <c r="AM44" s="5"/>
      <c r="AN44" s="5"/>
      <c r="AO44" s="138"/>
      <c r="AP44" s="59"/>
    </row>
    <row r="45" spans="1:42" ht="18" customHeight="1" x14ac:dyDescent="0.3">
      <c r="A45" s="290" t="str">
        <f>IF(ISBLANK('ÁREA MEJORA COMPETENCIAL'!A45),"",'ÁREA MEJORA COMPETENCIAL'!A45)</f>
        <v/>
      </c>
      <c r="B45" s="291" t="str">
        <f>IF(ISBLANK('ÁREA MEJORA COMPETENCIAL'!B45),"",'ÁREA MEJORA COMPETENCIAL'!B45)</f>
        <v/>
      </c>
      <c r="C45" s="291" t="str">
        <f>IF(ISBLANK('ÁREA MEJORA COMPETENCIAL'!C45),"",'ÁREA MEJORA COMPETENCIAL'!C45)</f>
        <v/>
      </c>
      <c r="D45" s="292" t="str">
        <f>IF(ISBLANK('ÁREA MEJORA COMPETENCIAL'!D45),"",'ÁREA MEJORA COMPETENCIAL'!D45)</f>
        <v/>
      </c>
      <c r="E45" s="292" t="str">
        <f>IF(ISBLANK('ÁREA MEJORA COMPETENCIAL'!E45),"",'ÁREA MEJORA COMPETENCIAL'!E45)</f>
        <v/>
      </c>
      <c r="F45" s="292" t="str">
        <f>IF(ISBLANK('ÁREA MEJORA COMPETENCIAL'!F45),"",'ÁREA MEJORA COMPETENCIAL'!F45)</f>
        <v/>
      </c>
      <c r="G45" s="293"/>
      <c r="H45" s="294" t="str">
        <f>IF(ISBLANK('ÁREA MEJORA COMPETENCIAL'!S45),"",IF('ÁREA MEJORA COMPETENCIAL'!CX45="","",IF('ÁREA MEJORA COMPETENCIAL'!CX45&gt;=0,"SI","NO")))</f>
        <v/>
      </c>
      <c r="I45" s="295" t="str">
        <f>IF('ÁREA MEJORA COMPETENCIAL'!CY45="VER RESULTADOS","",'ÁREA MEJORA COMPETENCIAL'!CY45)</f>
        <v/>
      </c>
      <c r="J45" s="296" t="str">
        <f>IF(ISBLANK('ÁREA MEJORA COMPETENCIAL'!S45),"",IF('ÁREA MEJORA COMPETENCIAL'!CX45="","",IF('ÁREA ACOMPAÑAMIENTO INT TÉC'!Y45&gt;=0,"SI","NO")))</f>
        <v/>
      </c>
      <c r="K45" s="297" t="str">
        <f>IF('ÁREA ACOMPAÑAMIENTO INT TÉC'!Z45="VER RESULTADOS","",'ÁREA ACOMPAÑAMIENTO INT TÉC'!Z45)</f>
        <v/>
      </c>
      <c r="L45" s="298" t="str">
        <f>IF(ISBLANK('ÁREA MEJORA COMPETENCIAL'!S45),"",IF('ÁREA MEJORA COMPETENCIAL'!CX45="","",IF('ÁREA COMPLEMENTARIA'!CP45&gt;=0,"SI","NO")))</f>
        <v/>
      </c>
      <c r="M45" s="299" t="str">
        <f>IF('ÁREA COMPLEMENTARIA'!CQ45="VER RESULTADOS","",'ÁREA COMPLEMENTARIA'!CQ45)</f>
        <v/>
      </c>
      <c r="N45" s="300" t="str">
        <f>IF('ÁREA MEJORA COMPETENCIAL'!CX45="","",IF(ISBLANK('ÁREA MEJORA COMPETENCIAL'!S45),"",COUNTIF(H45:L45,"SI")))</f>
        <v/>
      </c>
      <c r="O45" s="300" t="str">
        <f>IF(ISBLANK('ÁREA MEJORA COMPETENCIAL'!S45),"",
IF('ÁREA MEJORA COMPETENCIAL'!Y45=1,12,
IF('ÁREA MEJORA COMPETENCIAL'!Y45=2,24,
IF('ÁREA MEJORA COMPETENCIAL'!Y45=3,37,IF('ÁREA MEJORA COMPETENCIAL'!T45=4,54,
IF('ÁREA MEJORA COMPETENCIAL'!Y45=5,66,
IF('ÁREA MEJORA COMPETENCIAL'!Y45=6,79,
IF('ÁREA MEJORA COMPETENCIAL'!Y45=7,95,
IF('ÁREA MEJORA COMPETENCIAL'!Y45=8,108,
IF('ÁREA MEJORA COMPETENCIAL'!Y45=9,120,
IF('ÁREA MEJORA COMPETENCIAL'!Y45=10,132,
IF('ÁREA MEJORA COMPETENCIAL'!Y45=11,145,
IF('ÁREA MEJORA COMPETENCIAL'!Y45=12,161,
IF('ÁREA MEJORA COMPETENCIAL'!Y45=13,174,
IF('ÁREA MEJORA COMPETENCIAL'!Y45=14,186,
IF('ÁREA MEJORA COMPETENCIAL'!Y45=15,199,
IF('ÁREA MEJORA COMPETENCIAL'!Y45=16,211,
IF('ÁREA MEJORA COMPETENCIAL'!Y45=17,228,
IF('ÁREA MEJORA COMPETENCIAL'!Y45=18,240,
"")))))))))))))))))))</f>
        <v/>
      </c>
      <c r="P45" s="301" t="str">
        <f>IF(ISBLANK('ÁREA MEJORA COMPETENCIAL'!S45),"",
IF('ÁREA MEJORA COMPETENCIAL'!Y45=1,12,
IF('ÁREA MEJORA COMPETENCIAL'!Y45=2,24,
IF('ÁREA MEJORA COMPETENCIAL'!Y45=7,95,
IF('ÁREA MEJORA COMPETENCIAL'!Y45=8,108,
IF('ÁREA MEJORA COMPETENCIAL'!Y45=9,120,
IF('ÁREA MEJORA COMPETENCIAL'!Y45=10,132,
IF('ÁREA MEJORA COMPETENCIAL'!Y45=11,145,
IF('ÁREA MEJORA COMPETENCIAL'!Y45=12,161,
IF('ÁREA MEJORA COMPETENCIAL'!Y45=13,174,
IF('ÁREA MEJORA COMPETENCIAL'!Y45=14,186,
IF('ÁREA MEJORA COMPETENCIAL'!Y45=15,199,
IF('ÁREA MEJORA COMPETENCIAL'!Y45=16,211,
IF('ÁREA MEJORA COMPETENCIAL'!Y45=17,228,
IF('ÁREA MEJORA COMPETENCIAL'!Y45=18,240,
"")))))))))))))))</f>
        <v/>
      </c>
      <c r="Q45" s="302" t="str">
        <f>IF(ISBLANK('ÁREA MEJORA COMPETENCIAL'!S45),"",SUM('ÁREA MEJORA COMPETENCIAL'!CW45,'ÁREA ACOMPAÑAMIENTO INT TÉC'!X45,'ÁREA COMPLEMENTARIA'!CO45))</f>
        <v/>
      </c>
      <c r="R45" s="303" t="str">
        <f>IF(N45="","",IF(Q45&gt;=P45,"",IF(AND(H45="NO",'ÁREA MEJORA COMPETENCIAL'!CY45&gt;=75%,'ÁREA ACOMPAÑAMIENTO INT TÉC'!Z45&gt;=75%,'ÁREA COMPLEMENTARIA'!CQ45&gt;=75%),"SI","NO")))</f>
        <v/>
      </c>
      <c r="S45" s="303" t="str">
        <f>IF(N45="","",IF(Q45&gt;=P45,"",(IF(AND(J45="NO",'ÁREA ACOMPAÑAMIENTO INT TÉC'!Z45&gt;=75%,'ÁREA MEJORA COMPETENCIAL'!CY45&gt;=75%,'ÁREA COMPLEMENTARIA'!CQ45&gt;=75%),"SI","NO"))))</f>
        <v/>
      </c>
      <c r="T45" s="303" t="str">
        <f>IF(N45="","",IF(Q45&gt;=P45,"",(IF(AND(L45="NO",'ÁREA COMPLEMENTARIA'!CQ45&gt;=75%,'ÁREA MEJORA COMPETENCIAL'!CY45&gt;=75%,'ÁREA ACOMPAÑAMIENTO INT TÉC'!Z45&gt;=75%),"SI","NO"))))</f>
        <v/>
      </c>
      <c r="U45" s="300" t="str">
        <f t="shared" si="4"/>
        <v/>
      </c>
      <c r="V45" s="300" t="str">
        <f t="shared" si="5"/>
        <v/>
      </c>
      <c r="W45" s="300" t="str">
        <f>IF(
 Q45=0,
 "NO",
 IF(
  OR('ÁREA MEJORA COMPETENCIAL'!Y45=0, ISBLANK('ÁREA MEJORA COMPETENCIAL'!S45)),
  "",
  IF(
   AND(U45&lt;&gt;"NO PARTICIPANTE", V45&lt;&gt;"NO PARTICIPANTE"),
   "SI",
   "NO"
  )
 )
)</f>
        <v/>
      </c>
      <c r="X45" s="300" t="str">
        <f t="shared" si="6"/>
        <v/>
      </c>
      <c r="Y45" s="300" t="str">
        <f t="shared" si="7"/>
        <v/>
      </c>
      <c r="Z45" s="304" t="str">
        <f>IF(AND('ÁREA MEJORA COMPETENCIAL'!Y45&gt;6,'ÁREA MEJORA COMPETENCIAL'!CW45&gt;=32,'ÁREA ACOMPAÑAMIENTO INT TÉC'!X45&gt;=27,'ÁREA COMPLEMENTARIA'!CO45&gt;=20,Q45&gt;=P45),"SI","")</f>
        <v/>
      </c>
      <c r="AA45" s="305" t="str">
        <f>IF(ISBLANK('ÁREA MEJORA COMPETENCIAL'!S45),"",IF(Q45&gt;=P45,"",IF('ÁREA COMPLEMENTARIA'!CN45="","NO PROCEDE",IF(N45=3,"",IF(OR(R45="SI",S45="SI",T45="SI"),"SI","NO")))))</f>
        <v/>
      </c>
      <c r="AB45" s="300" t="str">
        <f>IF(ISBLANK('ÁREA MEJORA COMPETENCIAL'!S45),"",IF(AA45="SI", "SI(*)",IF(OR(N45=3,X45="SI",Y45="SI",Z45="SI"),"SI","NO")))</f>
        <v/>
      </c>
      <c r="AC45" s="331" t="str">
        <f>IF(
   ISBLANK('ÁREA MEJORA COMPETENCIAL'!S45),
   "",
   IF(
      AND(
        'ÁREA MEJORA COMPETENCIAL'!Y45&gt;6,
        'ÁREA MEJORA COMPETENCIAL'!CW45&lt;=32,
        'ÁREA ACOMPAÑAMIENTO INT TÉC'!X45&lt;=27,
        'ÁREA COMPLEMENTARIA'!CO45&lt;=20,
        Q45&lt;=P45
      ),
      0,
         IF(
               Q45=0,
               0,
               IF(
                  Z45="SI",
                  Q45/P45,
                  IF(
                     AA45="SI",
                     75/100,IF(P45=12,Q45/P45, IF(P45=24,Q45/P45, IF(
         AND('ÁREA MEJORA COMPETENCIAL'!Y45&gt;6, N45&lt;3),
         N45/3,      IF(
            OR(P45="", P45=0),
            N45/3,
                     ""
                  )
               )
            )
         )
      )
   )
)))</f>
        <v/>
      </c>
      <c r="AD45" s="7"/>
      <c r="AE45" s="5"/>
      <c r="AF45" s="5"/>
      <c r="AG45" s="5"/>
      <c r="AH45" s="5"/>
      <c r="AI45" s="5"/>
      <c r="AJ45" s="5"/>
      <c r="AK45" s="5"/>
      <c r="AL45" s="5"/>
      <c r="AM45" s="5"/>
      <c r="AN45" s="5"/>
      <c r="AO45" s="138"/>
      <c r="AP45" s="59"/>
    </row>
    <row r="46" spans="1:42" ht="18" customHeight="1" x14ac:dyDescent="0.3">
      <c r="A46" s="290" t="str">
        <f>IF(ISBLANK('ÁREA MEJORA COMPETENCIAL'!A46),"",'ÁREA MEJORA COMPETENCIAL'!A46)</f>
        <v/>
      </c>
      <c r="B46" s="291" t="str">
        <f>IF(ISBLANK('ÁREA MEJORA COMPETENCIAL'!B46),"",'ÁREA MEJORA COMPETENCIAL'!B46)</f>
        <v/>
      </c>
      <c r="C46" s="291" t="str">
        <f>IF(ISBLANK('ÁREA MEJORA COMPETENCIAL'!C46),"",'ÁREA MEJORA COMPETENCIAL'!C46)</f>
        <v/>
      </c>
      <c r="D46" s="292" t="str">
        <f>IF(ISBLANK('ÁREA MEJORA COMPETENCIAL'!D46),"",'ÁREA MEJORA COMPETENCIAL'!D46)</f>
        <v/>
      </c>
      <c r="E46" s="292" t="str">
        <f>IF(ISBLANK('ÁREA MEJORA COMPETENCIAL'!E46),"",'ÁREA MEJORA COMPETENCIAL'!E46)</f>
        <v/>
      </c>
      <c r="F46" s="292" t="str">
        <f>IF(ISBLANK('ÁREA MEJORA COMPETENCIAL'!F46),"",'ÁREA MEJORA COMPETENCIAL'!F46)</f>
        <v/>
      </c>
      <c r="G46" s="293"/>
      <c r="H46" s="294" t="str">
        <f>IF(ISBLANK('ÁREA MEJORA COMPETENCIAL'!S46),"",IF('ÁREA MEJORA COMPETENCIAL'!CX46="","",IF('ÁREA MEJORA COMPETENCIAL'!CX46&gt;=0,"SI","NO")))</f>
        <v/>
      </c>
      <c r="I46" s="295" t="str">
        <f>IF('ÁREA MEJORA COMPETENCIAL'!CY46="VER RESULTADOS","",'ÁREA MEJORA COMPETENCIAL'!CY46)</f>
        <v/>
      </c>
      <c r="J46" s="296" t="str">
        <f>IF(ISBLANK('ÁREA MEJORA COMPETENCIAL'!S46),"",IF('ÁREA MEJORA COMPETENCIAL'!CX46="","",IF('ÁREA ACOMPAÑAMIENTO INT TÉC'!Y46&gt;=0,"SI","NO")))</f>
        <v/>
      </c>
      <c r="K46" s="297" t="str">
        <f>IF('ÁREA ACOMPAÑAMIENTO INT TÉC'!Z46="VER RESULTADOS","",'ÁREA ACOMPAÑAMIENTO INT TÉC'!Z46)</f>
        <v/>
      </c>
      <c r="L46" s="298" t="str">
        <f>IF(ISBLANK('ÁREA MEJORA COMPETENCIAL'!S46),"",IF('ÁREA MEJORA COMPETENCIAL'!CX46="","",IF('ÁREA COMPLEMENTARIA'!CP46&gt;=0,"SI","NO")))</f>
        <v/>
      </c>
      <c r="M46" s="299" t="str">
        <f>IF('ÁREA COMPLEMENTARIA'!CQ46="VER RESULTADOS","",'ÁREA COMPLEMENTARIA'!CQ46)</f>
        <v/>
      </c>
      <c r="N46" s="300" t="str">
        <f>IF('ÁREA MEJORA COMPETENCIAL'!CX46="","",IF(ISBLANK('ÁREA MEJORA COMPETENCIAL'!S46),"",COUNTIF(H46:L46,"SI")))</f>
        <v/>
      </c>
      <c r="O46" s="300" t="str">
        <f>IF(ISBLANK('ÁREA MEJORA COMPETENCIAL'!S46),"",
IF('ÁREA MEJORA COMPETENCIAL'!Y46=1,12,
IF('ÁREA MEJORA COMPETENCIAL'!Y46=2,24,
IF('ÁREA MEJORA COMPETENCIAL'!Y46=3,37,IF('ÁREA MEJORA COMPETENCIAL'!T46=4,54,
IF('ÁREA MEJORA COMPETENCIAL'!Y46=5,66,
IF('ÁREA MEJORA COMPETENCIAL'!Y46=6,79,
IF('ÁREA MEJORA COMPETENCIAL'!Y46=7,95,
IF('ÁREA MEJORA COMPETENCIAL'!Y46=8,108,
IF('ÁREA MEJORA COMPETENCIAL'!Y46=9,120,
IF('ÁREA MEJORA COMPETENCIAL'!Y46=10,132,
IF('ÁREA MEJORA COMPETENCIAL'!Y46=11,145,
IF('ÁREA MEJORA COMPETENCIAL'!Y46=12,161,
IF('ÁREA MEJORA COMPETENCIAL'!Y46=13,174,
IF('ÁREA MEJORA COMPETENCIAL'!Y46=14,186,
IF('ÁREA MEJORA COMPETENCIAL'!Y46=15,199,
IF('ÁREA MEJORA COMPETENCIAL'!Y46=16,211,
IF('ÁREA MEJORA COMPETENCIAL'!Y46=17,228,
IF('ÁREA MEJORA COMPETENCIAL'!Y46=18,240,
"")))))))))))))))))))</f>
        <v/>
      </c>
      <c r="P46" s="301" t="str">
        <f>IF(ISBLANK('ÁREA MEJORA COMPETENCIAL'!S46),"",
IF('ÁREA MEJORA COMPETENCIAL'!Y46=1,12,
IF('ÁREA MEJORA COMPETENCIAL'!Y46=2,24,
IF('ÁREA MEJORA COMPETENCIAL'!Y46=7,95,
IF('ÁREA MEJORA COMPETENCIAL'!Y46=8,108,
IF('ÁREA MEJORA COMPETENCIAL'!Y46=9,120,
IF('ÁREA MEJORA COMPETENCIAL'!Y46=10,132,
IF('ÁREA MEJORA COMPETENCIAL'!Y46=11,145,
IF('ÁREA MEJORA COMPETENCIAL'!Y46=12,161,
IF('ÁREA MEJORA COMPETENCIAL'!Y46=13,174,
IF('ÁREA MEJORA COMPETENCIAL'!Y46=14,186,
IF('ÁREA MEJORA COMPETENCIAL'!Y46=15,199,
IF('ÁREA MEJORA COMPETENCIAL'!Y46=16,211,
IF('ÁREA MEJORA COMPETENCIAL'!Y46=17,228,
IF('ÁREA MEJORA COMPETENCIAL'!Y46=18,240,
"")))))))))))))))</f>
        <v/>
      </c>
      <c r="Q46" s="302" t="str">
        <f>IF(ISBLANK('ÁREA MEJORA COMPETENCIAL'!S46),"",SUM('ÁREA MEJORA COMPETENCIAL'!CW46,'ÁREA ACOMPAÑAMIENTO INT TÉC'!X46,'ÁREA COMPLEMENTARIA'!CO46))</f>
        <v/>
      </c>
      <c r="R46" s="303" t="str">
        <f>IF(N46="","",IF(Q46&gt;=P46,"",IF(AND(H46="NO",'ÁREA MEJORA COMPETENCIAL'!CY46&gt;=75%,'ÁREA ACOMPAÑAMIENTO INT TÉC'!Z46&gt;=75%,'ÁREA COMPLEMENTARIA'!CQ46&gt;=75%),"SI","NO")))</f>
        <v/>
      </c>
      <c r="S46" s="303" t="str">
        <f>IF(N46="","",IF(Q46&gt;=P46,"",(IF(AND(J46="NO",'ÁREA ACOMPAÑAMIENTO INT TÉC'!Z46&gt;=75%,'ÁREA MEJORA COMPETENCIAL'!CY46&gt;=75%,'ÁREA COMPLEMENTARIA'!CQ46&gt;=75%),"SI","NO"))))</f>
        <v/>
      </c>
      <c r="T46" s="303" t="str">
        <f>IF(N46="","",IF(Q46&gt;=P46,"",(IF(AND(L46="NO",'ÁREA COMPLEMENTARIA'!CQ46&gt;=75%,'ÁREA MEJORA COMPETENCIAL'!CY46&gt;=75%,'ÁREA ACOMPAÑAMIENTO INT TÉC'!Z46&gt;=75%),"SI","NO"))))</f>
        <v/>
      </c>
      <c r="U46" s="300" t="str">
        <f t="shared" si="4"/>
        <v/>
      </c>
      <c r="V46" s="300" t="str">
        <f t="shared" si="5"/>
        <v/>
      </c>
      <c r="W46" s="300" t="str">
        <f>IF(
 Q46=0,
 "NO",
 IF(
  OR('ÁREA MEJORA COMPETENCIAL'!Y46=0, ISBLANK('ÁREA MEJORA COMPETENCIAL'!S46)),
  "",
  IF(
   AND(U46&lt;&gt;"NO PARTICIPANTE", V46&lt;&gt;"NO PARTICIPANTE"),
   "SI",
   "NO"
  )
 )
)</f>
        <v/>
      </c>
      <c r="X46" s="300" t="str">
        <f t="shared" si="6"/>
        <v/>
      </c>
      <c r="Y46" s="300" t="str">
        <f t="shared" si="7"/>
        <v/>
      </c>
      <c r="Z46" s="304" t="str">
        <f>IF(AND('ÁREA MEJORA COMPETENCIAL'!Y46&gt;6,'ÁREA MEJORA COMPETENCIAL'!CW46&gt;=32,'ÁREA ACOMPAÑAMIENTO INT TÉC'!X46&gt;=27,'ÁREA COMPLEMENTARIA'!CO46&gt;=20,Q46&gt;=P46),"SI","")</f>
        <v/>
      </c>
      <c r="AA46" s="305" t="str">
        <f>IF(ISBLANK('ÁREA MEJORA COMPETENCIAL'!S46),"",IF(Q46&gt;=P46,"",IF('ÁREA COMPLEMENTARIA'!CN46="","NO PROCEDE",IF(N46=3,"",IF(OR(R46="SI",S46="SI",T46="SI"),"SI","NO")))))</f>
        <v/>
      </c>
      <c r="AB46" s="300" t="str">
        <f>IF(ISBLANK('ÁREA MEJORA COMPETENCIAL'!S46),"",IF(AA46="SI", "SI(*)",IF(OR(N46=3,X46="SI",Y46="SI",Z46="SI"),"SI","NO")))</f>
        <v/>
      </c>
      <c r="AC46" s="331" t="str">
        <f>IF(
   ISBLANK('ÁREA MEJORA COMPETENCIAL'!S46),
   "",
   IF(
      AND(
        'ÁREA MEJORA COMPETENCIAL'!Y46&gt;6,
        'ÁREA MEJORA COMPETENCIAL'!CW46&lt;=32,
        'ÁREA ACOMPAÑAMIENTO INT TÉC'!X46&lt;=27,
        'ÁREA COMPLEMENTARIA'!CO46&lt;=20,
        Q46&lt;=P46
      ),
      0,
         IF(
               Q46=0,
               0,
               IF(
                  Z46="SI",
                  Q46/P46,
                  IF(
                     AA46="SI",
                     75/100,IF(P46=12,Q46/P46, IF(P46=24,Q46/P46, IF(
         AND('ÁREA MEJORA COMPETENCIAL'!Y46&gt;6, N46&lt;3),
         N46/3,      IF(
            OR(P46="", P46=0),
            N46/3,
                     ""
                  )
               )
            )
         )
      )
   )
)))</f>
        <v/>
      </c>
      <c r="AD46" s="7"/>
      <c r="AE46" s="5"/>
      <c r="AF46" s="5"/>
      <c r="AG46" s="5"/>
      <c r="AH46" s="5"/>
      <c r="AI46" s="5"/>
      <c r="AJ46" s="5"/>
      <c r="AK46" s="5"/>
      <c r="AL46" s="5"/>
      <c r="AM46" s="5"/>
      <c r="AN46" s="5"/>
      <c r="AO46" s="138"/>
      <c r="AP46" s="59"/>
    </row>
    <row r="47" spans="1:42" ht="18" customHeight="1" x14ac:dyDescent="0.3">
      <c r="A47" s="290" t="str">
        <f>IF(ISBLANK('ÁREA MEJORA COMPETENCIAL'!A47),"",'ÁREA MEJORA COMPETENCIAL'!A47)</f>
        <v/>
      </c>
      <c r="B47" s="291" t="str">
        <f>IF(ISBLANK('ÁREA MEJORA COMPETENCIAL'!B47),"",'ÁREA MEJORA COMPETENCIAL'!B47)</f>
        <v/>
      </c>
      <c r="C47" s="291" t="str">
        <f>IF(ISBLANK('ÁREA MEJORA COMPETENCIAL'!C47),"",'ÁREA MEJORA COMPETENCIAL'!C47)</f>
        <v/>
      </c>
      <c r="D47" s="292" t="str">
        <f>IF(ISBLANK('ÁREA MEJORA COMPETENCIAL'!D47),"",'ÁREA MEJORA COMPETENCIAL'!D47)</f>
        <v/>
      </c>
      <c r="E47" s="292" t="str">
        <f>IF(ISBLANK('ÁREA MEJORA COMPETENCIAL'!E47),"",'ÁREA MEJORA COMPETENCIAL'!E47)</f>
        <v/>
      </c>
      <c r="F47" s="292" t="str">
        <f>IF(ISBLANK('ÁREA MEJORA COMPETENCIAL'!F47),"",'ÁREA MEJORA COMPETENCIAL'!F47)</f>
        <v/>
      </c>
      <c r="G47" s="293"/>
      <c r="H47" s="294" t="str">
        <f>IF(ISBLANK('ÁREA MEJORA COMPETENCIAL'!S47),"",IF('ÁREA MEJORA COMPETENCIAL'!CX47="","",IF('ÁREA MEJORA COMPETENCIAL'!CX47&gt;=0,"SI","NO")))</f>
        <v/>
      </c>
      <c r="I47" s="295" t="str">
        <f>IF('ÁREA MEJORA COMPETENCIAL'!CY47="VER RESULTADOS","",'ÁREA MEJORA COMPETENCIAL'!CY47)</f>
        <v/>
      </c>
      <c r="J47" s="296" t="str">
        <f>IF(ISBLANK('ÁREA MEJORA COMPETENCIAL'!S47),"",IF('ÁREA MEJORA COMPETENCIAL'!CX47="","",IF('ÁREA ACOMPAÑAMIENTO INT TÉC'!Y47&gt;=0,"SI","NO")))</f>
        <v/>
      </c>
      <c r="K47" s="297" t="str">
        <f>IF('ÁREA ACOMPAÑAMIENTO INT TÉC'!Z47="VER RESULTADOS","",'ÁREA ACOMPAÑAMIENTO INT TÉC'!Z47)</f>
        <v/>
      </c>
      <c r="L47" s="298" t="str">
        <f>IF(ISBLANK('ÁREA MEJORA COMPETENCIAL'!S47),"",IF('ÁREA MEJORA COMPETENCIAL'!CX47="","",IF('ÁREA COMPLEMENTARIA'!CP47&gt;=0,"SI","NO")))</f>
        <v/>
      </c>
      <c r="M47" s="299" t="str">
        <f>IF('ÁREA COMPLEMENTARIA'!CQ47="VER RESULTADOS","",'ÁREA COMPLEMENTARIA'!CQ47)</f>
        <v/>
      </c>
      <c r="N47" s="300" t="str">
        <f>IF('ÁREA MEJORA COMPETENCIAL'!CX47="","",IF(ISBLANK('ÁREA MEJORA COMPETENCIAL'!S47),"",COUNTIF(H47:L47,"SI")))</f>
        <v/>
      </c>
      <c r="O47" s="300" t="str">
        <f>IF(ISBLANK('ÁREA MEJORA COMPETENCIAL'!S47),"",
IF('ÁREA MEJORA COMPETENCIAL'!Y47=1,12,
IF('ÁREA MEJORA COMPETENCIAL'!Y47=2,24,
IF('ÁREA MEJORA COMPETENCIAL'!Y47=3,37,IF('ÁREA MEJORA COMPETENCIAL'!T47=4,54,
IF('ÁREA MEJORA COMPETENCIAL'!Y47=5,66,
IF('ÁREA MEJORA COMPETENCIAL'!Y47=6,79,
IF('ÁREA MEJORA COMPETENCIAL'!Y47=7,95,
IF('ÁREA MEJORA COMPETENCIAL'!Y47=8,108,
IF('ÁREA MEJORA COMPETENCIAL'!Y47=9,120,
IF('ÁREA MEJORA COMPETENCIAL'!Y47=10,132,
IF('ÁREA MEJORA COMPETENCIAL'!Y47=11,145,
IF('ÁREA MEJORA COMPETENCIAL'!Y47=12,161,
IF('ÁREA MEJORA COMPETENCIAL'!Y47=13,174,
IF('ÁREA MEJORA COMPETENCIAL'!Y47=14,186,
IF('ÁREA MEJORA COMPETENCIAL'!Y47=15,199,
IF('ÁREA MEJORA COMPETENCIAL'!Y47=16,211,
IF('ÁREA MEJORA COMPETENCIAL'!Y47=17,228,
IF('ÁREA MEJORA COMPETENCIAL'!Y47=18,240,
"")))))))))))))))))))</f>
        <v/>
      </c>
      <c r="P47" s="301" t="str">
        <f>IF(ISBLANK('ÁREA MEJORA COMPETENCIAL'!S47),"",
IF('ÁREA MEJORA COMPETENCIAL'!Y47=1,12,
IF('ÁREA MEJORA COMPETENCIAL'!Y47=2,24,
IF('ÁREA MEJORA COMPETENCIAL'!Y47=7,95,
IF('ÁREA MEJORA COMPETENCIAL'!Y47=8,108,
IF('ÁREA MEJORA COMPETENCIAL'!Y47=9,120,
IF('ÁREA MEJORA COMPETENCIAL'!Y47=10,132,
IF('ÁREA MEJORA COMPETENCIAL'!Y47=11,145,
IF('ÁREA MEJORA COMPETENCIAL'!Y47=12,161,
IF('ÁREA MEJORA COMPETENCIAL'!Y47=13,174,
IF('ÁREA MEJORA COMPETENCIAL'!Y47=14,186,
IF('ÁREA MEJORA COMPETENCIAL'!Y47=15,199,
IF('ÁREA MEJORA COMPETENCIAL'!Y47=16,211,
IF('ÁREA MEJORA COMPETENCIAL'!Y47=17,228,
IF('ÁREA MEJORA COMPETENCIAL'!Y47=18,240,
"")))))))))))))))</f>
        <v/>
      </c>
      <c r="Q47" s="302" t="str">
        <f>IF(ISBLANK('ÁREA MEJORA COMPETENCIAL'!S47),"",SUM('ÁREA MEJORA COMPETENCIAL'!CW47,'ÁREA ACOMPAÑAMIENTO INT TÉC'!X47,'ÁREA COMPLEMENTARIA'!CO47))</f>
        <v/>
      </c>
      <c r="R47" s="303" t="str">
        <f>IF(N47="","",IF(Q47&gt;=P47,"",IF(AND(H47="NO",'ÁREA MEJORA COMPETENCIAL'!CY47&gt;=75%,'ÁREA ACOMPAÑAMIENTO INT TÉC'!Z47&gt;=75%,'ÁREA COMPLEMENTARIA'!CQ47&gt;=75%),"SI","NO")))</f>
        <v/>
      </c>
      <c r="S47" s="303" t="str">
        <f>IF(N47="","",IF(Q47&gt;=P47,"",(IF(AND(J47="NO",'ÁREA ACOMPAÑAMIENTO INT TÉC'!Z47&gt;=75%,'ÁREA MEJORA COMPETENCIAL'!CY47&gt;=75%,'ÁREA COMPLEMENTARIA'!CQ47&gt;=75%),"SI","NO"))))</f>
        <v/>
      </c>
      <c r="T47" s="303" t="str">
        <f>IF(N47="","",IF(Q47&gt;=P47,"",(IF(AND(L47="NO",'ÁREA COMPLEMENTARIA'!CQ47&gt;=75%,'ÁREA MEJORA COMPETENCIAL'!CY47&gt;=75%,'ÁREA ACOMPAÑAMIENTO INT TÉC'!Z47&gt;=75%),"SI","NO"))))</f>
        <v/>
      </c>
      <c r="U47" s="300" t="str">
        <f t="shared" si="4"/>
        <v/>
      </c>
      <c r="V47" s="300" t="str">
        <f t="shared" si="5"/>
        <v/>
      </c>
      <c r="W47" s="300" t="str">
        <f>IF(
 Q47=0,
 "NO",
 IF(
  OR('ÁREA MEJORA COMPETENCIAL'!Y47=0, ISBLANK('ÁREA MEJORA COMPETENCIAL'!S47)),
  "",
  IF(
   AND(U47&lt;&gt;"NO PARTICIPANTE", V47&lt;&gt;"NO PARTICIPANTE"),
   "SI",
   "NO"
  )
 )
)</f>
        <v/>
      </c>
      <c r="X47" s="300" t="str">
        <f t="shared" si="6"/>
        <v/>
      </c>
      <c r="Y47" s="300" t="str">
        <f t="shared" si="7"/>
        <v/>
      </c>
      <c r="Z47" s="304" t="str">
        <f>IF(AND('ÁREA MEJORA COMPETENCIAL'!Y47&gt;6,'ÁREA MEJORA COMPETENCIAL'!CW47&gt;=32,'ÁREA ACOMPAÑAMIENTO INT TÉC'!X47&gt;=27,'ÁREA COMPLEMENTARIA'!CO47&gt;=20,Q47&gt;=P47),"SI","")</f>
        <v/>
      </c>
      <c r="AA47" s="305" t="str">
        <f>IF(ISBLANK('ÁREA MEJORA COMPETENCIAL'!S47),"",IF(Q47&gt;=P47,"",IF('ÁREA COMPLEMENTARIA'!CN47="","NO PROCEDE",IF(N47=3,"",IF(OR(R47="SI",S47="SI",T47="SI"),"SI","NO")))))</f>
        <v/>
      </c>
      <c r="AB47" s="300" t="str">
        <f>IF(ISBLANK('ÁREA MEJORA COMPETENCIAL'!S47),"",IF(AA47="SI", "SI(*)",IF(OR(N47=3,X47="SI",Y47="SI",Z47="SI"),"SI","NO")))</f>
        <v/>
      </c>
      <c r="AC47" s="331" t="str">
        <f>IF(
   ISBLANK('ÁREA MEJORA COMPETENCIAL'!S47),
   "",
   IF(
      AND(
        'ÁREA MEJORA COMPETENCIAL'!Y47&gt;6,
        'ÁREA MEJORA COMPETENCIAL'!CW47&lt;=32,
        'ÁREA ACOMPAÑAMIENTO INT TÉC'!X47&lt;=27,
        'ÁREA COMPLEMENTARIA'!CO47&lt;=20,
        Q47&lt;=P47
      ),
      0,
         IF(
               Q47=0,
               0,
               IF(
                  Z47="SI",
                  Q47/P47,
                  IF(
                     AA47="SI",
                     75/100,IF(P47=12,Q47/P47, IF(P47=24,Q47/P47, IF(
         AND('ÁREA MEJORA COMPETENCIAL'!Y47&gt;6, N47&lt;3),
         N47/3,      IF(
            OR(P47="", P47=0),
            N47/3,
                     ""
                  )
               )
            )
         )
      )
   )
)))</f>
        <v/>
      </c>
      <c r="AD47" s="7"/>
      <c r="AE47" s="5"/>
      <c r="AF47" s="5"/>
      <c r="AG47" s="5"/>
      <c r="AH47" s="5"/>
      <c r="AI47" s="5"/>
      <c r="AJ47" s="5"/>
      <c r="AK47" s="5"/>
      <c r="AL47" s="5"/>
      <c r="AM47" s="5"/>
      <c r="AN47" s="5"/>
      <c r="AO47" s="138"/>
      <c r="AP47" s="59"/>
    </row>
    <row r="48" spans="1:42" ht="18" customHeight="1" x14ac:dyDescent="0.3">
      <c r="A48" s="290" t="str">
        <f>IF(ISBLANK('ÁREA MEJORA COMPETENCIAL'!A48),"",'ÁREA MEJORA COMPETENCIAL'!A48)</f>
        <v/>
      </c>
      <c r="B48" s="291" t="str">
        <f>IF(ISBLANK('ÁREA MEJORA COMPETENCIAL'!B48),"",'ÁREA MEJORA COMPETENCIAL'!B48)</f>
        <v/>
      </c>
      <c r="C48" s="291" t="str">
        <f>IF(ISBLANK('ÁREA MEJORA COMPETENCIAL'!C48),"",'ÁREA MEJORA COMPETENCIAL'!C48)</f>
        <v/>
      </c>
      <c r="D48" s="292" t="str">
        <f>IF(ISBLANK('ÁREA MEJORA COMPETENCIAL'!D48),"",'ÁREA MEJORA COMPETENCIAL'!D48)</f>
        <v/>
      </c>
      <c r="E48" s="292" t="str">
        <f>IF(ISBLANK('ÁREA MEJORA COMPETENCIAL'!E48),"",'ÁREA MEJORA COMPETENCIAL'!E48)</f>
        <v/>
      </c>
      <c r="F48" s="292" t="str">
        <f>IF(ISBLANK('ÁREA MEJORA COMPETENCIAL'!F48),"",'ÁREA MEJORA COMPETENCIAL'!F48)</f>
        <v/>
      </c>
      <c r="G48" s="293"/>
      <c r="H48" s="294" t="str">
        <f>IF(ISBLANK('ÁREA MEJORA COMPETENCIAL'!S48),"",IF('ÁREA MEJORA COMPETENCIAL'!CX48="","",IF('ÁREA MEJORA COMPETENCIAL'!CX48&gt;=0,"SI","NO")))</f>
        <v/>
      </c>
      <c r="I48" s="295" t="str">
        <f>IF('ÁREA MEJORA COMPETENCIAL'!CY48="VER RESULTADOS","",'ÁREA MEJORA COMPETENCIAL'!CY48)</f>
        <v/>
      </c>
      <c r="J48" s="296" t="str">
        <f>IF(ISBLANK('ÁREA MEJORA COMPETENCIAL'!S48),"",IF('ÁREA MEJORA COMPETENCIAL'!CX48="","",IF('ÁREA ACOMPAÑAMIENTO INT TÉC'!Y48&gt;=0,"SI","NO")))</f>
        <v/>
      </c>
      <c r="K48" s="297" t="str">
        <f>IF('ÁREA ACOMPAÑAMIENTO INT TÉC'!Z48="VER RESULTADOS","",'ÁREA ACOMPAÑAMIENTO INT TÉC'!Z48)</f>
        <v/>
      </c>
      <c r="L48" s="298" t="str">
        <f>IF(ISBLANK('ÁREA MEJORA COMPETENCIAL'!S48),"",IF('ÁREA MEJORA COMPETENCIAL'!CX48="","",IF('ÁREA COMPLEMENTARIA'!CP48&gt;=0,"SI","NO")))</f>
        <v/>
      </c>
      <c r="M48" s="299" t="str">
        <f>IF('ÁREA COMPLEMENTARIA'!CQ48="VER RESULTADOS","",'ÁREA COMPLEMENTARIA'!CQ48)</f>
        <v/>
      </c>
      <c r="N48" s="300" t="str">
        <f>IF('ÁREA MEJORA COMPETENCIAL'!CX48="","",IF(ISBLANK('ÁREA MEJORA COMPETENCIAL'!S48),"",COUNTIF(H48:L48,"SI")))</f>
        <v/>
      </c>
      <c r="O48" s="300" t="str">
        <f>IF(ISBLANK('ÁREA MEJORA COMPETENCIAL'!S48),"",
IF('ÁREA MEJORA COMPETENCIAL'!Y48=1,12,
IF('ÁREA MEJORA COMPETENCIAL'!Y48=2,24,
IF('ÁREA MEJORA COMPETENCIAL'!Y48=3,37,IF('ÁREA MEJORA COMPETENCIAL'!T48=4,54,
IF('ÁREA MEJORA COMPETENCIAL'!Y48=5,66,
IF('ÁREA MEJORA COMPETENCIAL'!Y48=6,79,
IF('ÁREA MEJORA COMPETENCIAL'!Y48=7,95,
IF('ÁREA MEJORA COMPETENCIAL'!Y48=8,108,
IF('ÁREA MEJORA COMPETENCIAL'!Y48=9,120,
IF('ÁREA MEJORA COMPETENCIAL'!Y48=10,132,
IF('ÁREA MEJORA COMPETENCIAL'!Y48=11,145,
IF('ÁREA MEJORA COMPETENCIAL'!Y48=12,161,
IF('ÁREA MEJORA COMPETENCIAL'!Y48=13,174,
IF('ÁREA MEJORA COMPETENCIAL'!Y48=14,186,
IF('ÁREA MEJORA COMPETENCIAL'!Y48=15,199,
IF('ÁREA MEJORA COMPETENCIAL'!Y48=16,211,
IF('ÁREA MEJORA COMPETENCIAL'!Y48=17,228,
IF('ÁREA MEJORA COMPETENCIAL'!Y48=18,240,
"")))))))))))))))))))</f>
        <v/>
      </c>
      <c r="P48" s="301" t="str">
        <f>IF(ISBLANK('ÁREA MEJORA COMPETENCIAL'!S48),"",
IF('ÁREA MEJORA COMPETENCIAL'!Y48=1,12,
IF('ÁREA MEJORA COMPETENCIAL'!Y48=2,24,
IF('ÁREA MEJORA COMPETENCIAL'!Y48=7,95,
IF('ÁREA MEJORA COMPETENCIAL'!Y48=8,108,
IF('ÁREA MEJORA COMPETENCIAL'!Y48=9,120,
IF('ÁREA MEJORA COMPETENCIAL'!Y48=10,132,
IF('ÁREA MEJORA COMPETENCIAL'!Y48=11,145,
IF('ÁREA MEJORA COMPETENCIAL'!Y48=12,161,
IF('ÁREA MEJORA COMPETENCIAL'!Y48=13,174,
IF('ÁREA MEJORA COMPETENCIAL'!Y48=14,186,
IF('ÁREA MEJORA COMPETENCIAL'!Y48=15,199,
IF('ÁREA MEJORA COMPETENCIAL'!Y48=16,211,
IF('ÁREA MEJORA COMPETENCIAL'!Y48=17,228,
IF('ÁREA MEJORA COMPETENCIAL'!Y48=18,240,
"")))))))))))))))</f>
        <v/>
      </c>
      <c r="Q48" s="302" t="str">
        <f>IF(ISBLANK('ÁREA MEJORA COMPETENCIAL'!S48),"",SUM('ÁREA MEJORA COMPETENCIAL'!CW48,'ÁREA ACOMPAÑAMIENTO INT TÉC'!X48,'ÁREA COMPLEMENTARIA'!CO48))</f>
        <v/>
      </c>
      <c r="R48" s="303" t="str">
        <f>IF(N48="","",IF(Q48&gt;=P48,"",IF(AND(H48="NO",'ÁREA MEJORA COMPETENCIAL'!CY48&gt;=75%,'ÁREA ACOMPAÑAMIENTO INT TÉC'!Z48&gt;=75%,'ÁREA COMPLEMENTARIA'!CQ48&gt;=75%),"SI","NO")))</f>
        <v/>
      </c>
      <c r="S48" s="303" t="str">
        <f>IF(N48="","",IF(Q48&gt;=P48,"",(IF(AND(J48="NO",'ÁREA ACOMPAÑAMIENTO INT TÉC'!Z48&gt;=75%,'ÁREA MEJORA COMPETENCIAL'!CY48&gt;=75%,'ÁREA COMPLEMENTARIA'!CQ48&gt;=75%),"SI","NO"))))</f>
        <v/>
      </c>
      <c r="T48" s="303" t="str">
        <f>IF(N48="","",IF(Q48&gt;=P48,"",(IF(AND(L48="NO",'ÁREA COMPLEMENTARIA'!CQ48&gt;=75%,'ÁREA MEJORA COMPETENCIAL'!CY48&gt;=75%,'ÁREA ACOMPAÑAMIENTO INT TÉC'!Z48&gt;=75%),"SI","NO"))))</f>
        <v/>
      </c>
      <c r="U48" s="300" t="str">
        <f t="shared" si="4"/>
        <v/>
      </c>
      <c r="V48" s="300" t="str">
        <f t="shared" si="5"/>
        <v/>
      </c>
      <c r="W48" s="300" t="str">
        <f>IF(
 Q48=0,
 "NO",
 IF(
  OR('ÁREA MEJORA COMPETENCIAL'!Y48=0, ISBLANK('ÁREA MEJORA COMPETENCIAL'!S48)),
  "",
  IF(
   AND(U48&lt;&gt;"NO PARTICIPANTE", V48&lt;&gt;"NO PARTICIPANTE"),
   "SI",
   "NO"
  )
 )
)</f>
        <v/>
      </c>
      <c r="X48" s="300" t="str">
        <f t="shared" si="6"/>
        <v/>
      </c>
      <c r="Y48" s="300" t="str">
        <f t="shared" si="7"/>
        <v/>
      </c>
      <c r="Z48" s="304" t="str">
        <f>IF(AND('ÁREA MEJORA COMPETENCIAL'!Y48&gt;6,'ÁREA MEJORA COMPETENCIAL'!CW48&gt;=32,'ÁREA ACOMPAÑAMIENTO INT TÉC'!X48&gt;=27,'ÁREA COMPLEMENTARIA'!CO48&gt;=20,Q48&gt;=P48),"SI","")</f>
        <v/>
      </c>
      <c r="AA48" s="305" t="str">
        <f>IF(ISBLANK('ÁREA MEJORA COMPETENCIAL'!S48),"",IF(Q48&gt;=P48,"",IF('ÁREA COMPLEMENTARIA'!CN48="","NO PROCEDE",IF(N48=3,"",IF(OR(R48="SI",S48="SI",T48="SI"),"SI","NO")))))</f>
        <v/>
      </c>
      <c r="AB48" s="300" t="str">
        <f>IF(ISBLANK('ÁREA MEJORA COMPETENCIAL'!S48),"",IF(AA48="SI", "SI(*)",IF(OR(N48=3,X48="SI",Y48="SI",Z48="SI"),"SI","NO")))</f>
        <v/>
      </c>
      <c r="AC48" s="331" t="str">
        <f>IF(
   ISBLANK('ÁREA MEJORA COMPETENCIAL'!S48),
   "",
   IF(
      AND(
        'ÁREA MEJORA COMPETENCIAL'!Y48&gt;6,
        'ÁREA MEJORA COMPETENCIAL'!CW48&lt;=32,
        'ÁREA ACOMPAÑAMIENTO INT TÉC'!X48&lt;=27,
        'ÁREA COMPLEMENTARIA'!CO48&lt;=20,
        Q48&lt;=P48
      ),
      0,
         IF(
               Q48=0,
               0,
               IF(
                  Z48="SI",
                  Q48/P48,
                  IF(
                     AA48="SI",
                     75/100,IF(P48=12,Q48/P48, IF(P48=24,Q48/P48, IF(
         AND('ÁREA MEJORA COMPETENCIAL'!Y48&gt;6, N48&lt;3),
         N48/3,      IF(
            OR(P48="", P48=0),
            N48/3,
                     ""
                  )
               )
            )
         )
      )
   )
)))</f>
        <v/>
      </c>
      <c r="AD48" s="7"/>
      <c r="AE48" s="5"/>
      <c r="AF48" s="5"/>
      <c r="AG48" s="5"/>
      <c r="AH48" s="5"/>
      <c r="AI48" s="5"/>
      <c r="AJ48" s="5"/>
      <c r="AK48" s="5"/>
      <c r="AL48" s="5"/>
      <c r="AM48" s="5"/>
      <c r="AN48" s="5"/>
      <c r="AO48" s="138"/>
      <c r="AP48" s="59"/>
    </row>
    <row r="49" spans="1:42" ht="18" customHeight="1" x14ac:dyDescent="0.3">
      <c r="A49" s="290" t="str">
        <f>IF(ISBLANK('ÁREA MEJORA COMPETENCIAL'!A49),"",'ÁREA MEJORA COMPETENCIAL'!A49)</f>
        <v/>
      </c>
      <c r="B49" s="291" t="str">
        <f>IF(ISBLANK('ÁREA MEJORA COMPETENCIAL'!B49),"",'ÁREA MEJORA COMPETENCIAL'!B49)</f>
        <v/>
      </c>
      <c r="C49" s="291" t="str">
        <f>IF(ISBLANK('ÁREA MEJORA COMPETENCIAL'!C49),"",'ÁREA MEJORA COMPETENCIAL'!C49)</f>
        <v/>
      </c>
      <c r="D49" s="292" t="str">
        <f>IF(ISBLANK('ÁREA MEJORA COMPETENCIAL'!D49),"",'ÁREA MEJORA COMPETENCIAL'!D49)</f>
        <v/>
      </c>
      <c r="E49" s="292" t="str">
        <f>IF(ISBLANK('ÁREA MEJORA COMPETENCIAL'!E49),"",'ÁREA MEJORA COMPETENCIAL'!E49)</f>
        <v/>
      </c>
      <c r="F49" s="292" t="str">
        <f>IF(ISBLANK('ÁREA MEJORA COMPETENCIAL'!F49),"",'ÁREA MEJORA COMPETENCIAL'!F49)</f>
        <v/>
      </c>
      <c r="G49" s="293"/>
      <c r="H49" s="294" t="str">
        <f>IF(ISBLANK('ÁREA MEJORA COMPETENCIAL'!S49),"",IF('ÁREA MEJORA COMPETENCIAL'!CX49="","",IF('ÁREA MEJORA COMPETENCIAL'!CX49&gt;=0,"SI","NO")))</f>
        <v/>
      </c>
      <c r="I49" s="295" t="str">
        <f>IF('ÁREA MEJORA COMPETENCIAL'!CY49="VER RESULTADOS","",'ÁREA MEJORA COMPETENCIAL'!CY49)</f>
        <v/>
      </c>
      <c r="J49" s="296" t="str">
        <f>IF(ISBLANK('ÁREA MEJORA COMPETENCIAL'!S49),"",IF('ÁREA MEJORA COMPETENCIAL'!CX49="","",IF('ÁREA ACOMPAÑAMIENTO INT TÉC'!Y49&gt;=0,"SI","NO")))</f>
        <v/>
      </c>
      <c r="K49" s="297" t="str">
        <f>IF('ÁREA ACOMPAÑAMIENTO INT TÉC'!Z49="VER RESULTADOS","",'ÁREA ACOMPAÑAMIENTO INT TÉC'!Z49)</f>
        <v/>
      </c>
      <c r="L49" s="298" t="str">
        <f>IF(ISBLANK('ÁREA MEJORA COMPETENCIAL'!S49),"",IF('ÁREA MEJORA COMPETENCIAL'!CX49="","",IF('ÁREA COMPLEMENTARIA'!CP49&gt;=0,"SI","NO")))</f>
        <v/>
      </c>
      <c r="M49" s="299" t="str">
        <f>IF('ÁREA COMPLEMENTARIA'!CQ49="VER RESULTADOS","",'ÁREA COMPLEMENTARIA'!CQ49)</f>
        <v/>
      </c>
      <c r="N49" s="300" t="str">
        <f>IF('ÁREA MEJORA COMPETENCIAL'!CX49="","",IF(ISBLANK('ÁREA MEJORA COMPETENCIAL'!S49),"",COUNTIF(H49:L49,"SI")))</f>
        <v/>
      </c>
      <c r="O49" s="300" t="str">
        <f>IF(ISBLANK('ÁREA MEJORA COMPETENCIAL'!S49),"",
IF('ÁREA MEJORA COMPETENCIAL'!Y49=1,12,
IF('ÁREA MEJORA COMPETENCIAL'!Y49=2,24,
IF('ÁREA MEJORA COMPETENCIAL'!Y49=3,37,IF('ÁREA MEJORA COMPETENCIAL'!T49=4,54,
IF('ÁREA MEJORA COMPETENCIAL'!Y49=5,66,
IF('ÁREA MEJORA COMPETENCIAL'!Y49=6,79,
IF('ÁREA MEJORA COMPETENCIAL'!Y49=7,95,
IF('ÁREA MEJORA COMPETENCIAL'!Y49=8,108,
IF('ÁREA MEJORA COMPETENCIAL'!Y49=9,120,
IF('ÁREA MEJORA COMPETENCIAL'!Y49=10,132,
IF('ÁREA MEJORA COMPETENCIAL'!Y49=11,145,
IF('ÁREA MEJORA COMPETENCIAL'!Y49=12,161,
IF('ÁREA MEJORA COMPETENCIAL'!Y49=13,174,
IF('ÁREA MEJORA COMPETENCIAL'!Y49=14,186,
IF('ÁREA MEJORA COMPETENCIAL'!Y49=15,199,
IF('ÁREA MEJORA COMPETENCIAL'!Y49=16,211,
IF('ÁREA MEJORA COMPETENCIAL'!Y49=17,228,
IF('ÁREA MEJORA COMPETENCIAL'!Y49=18,240,
"")))))))))))))))))))</f>
        <v/>
      </c>
      <c r="P49" s="301" t="str">
        <f>IF(ISBLANK('ÁREA MEJORA COMPETENCIAL'!S49),"",
IF('ÁREA MEJORA COMPETENCIAL'!Y49=1,12,
IF('ÁREA MEJORA COMPETENCIAL'!Y49=2,24,
IF('ÁREA MEJORA COMPETENCIAL'!Y49=7,95,
IF('ÁREA MEJORA COMPETENCIAL'!Y49=8,108,
IF('ÁREA MEJORA COMPETENCIAL'!Y49=9,120,
IF('ÁREA MEJORA COMPETENCIAL'!Y49=10,132,
IF('ÁREA MEJORA COMPETENCIAL'!Y49=11,145,
IF('ÁREA MEJORA COMPETENCIAL'!Y49=12,161,
IF('ÁREA MEJORA COMPETENCIAL'!Y49=13,174,
IF('ÁREA MEJORA COMPETENCIAL'!Y49=14,186,
IF('ÁREA MEJORA COMPETENCIAL'!Y49=15,199,
IF('ÁREA MEJORA COMPETENCIAL'!Y49=16,211,
IF('ÁREA MEJORA COMPETENCIAL'!Y49=17,228,
IF('ÁREA MEJORA COMPETENCIAL'!Y49=18,240,
"")))))))))))))))</f>
        <v/>
      </c>
      <c r="Q49" s="302" t="str">
        <f>IF(ISBLANK('ÁREA MEJORA COMPETENCIAL'!S49),"",SUM('ÁREA MEJORA COMPETENCIAL'!CW49,'ÁREA ACOMPAÑAMIENTO INT TÉC'!X49,'ÁREA COMPLEMENTARIA'!CO49))</f>
        <v/>
      </c>
      <c r="R49" s="303" t="str">
        <f>IF(N49="","",IF(Q49&gt;=P49,"",IF(AND(H49="NO",'ÁREA MEJORA COMPETENCIAL'!CY49&gt;=75%,'ÁREA ACOMPAÑAMIENTO INT TÉC'!Z49&gt;=75%,'ÁREA COMPLEMENTARIA'!CQ49&gt;=75%),"SI","NO")))</f>
        <v/>
      </c>
      <c r="S49" s="303" t="str">
        <f>IF(N49="","",IF(Q49&gt;=P49,"",(IF(AND(J49="NO",'ÁREA ACOMPAÑAMIENTO INT TÉC'!Z49&gt;=75%,'ÁREA MEJORA COMPETENCIAL'!CY49&gt;=75%,'ÁREA COMPLEMENTARIA'!CQ49&gt;=75%),"SI","NO"))))</f>
        <v/>
      </c>
      <c r="T49" s="303" t="str">
        <f>IF(N49="","",IF(Q49&gt;=P49,"",(IF(AND(L49="NO",'ÁREA COMPLEMENTARIA'!CQ49&gt;=75%,'ÁREA MEJORA COMPETENCIAL'!CY49&gt;=75%,'ÁREA ACOMPAÑAMIENTO INT TÉC'!Z49&gt;=75%),"SI","NO"))))</f>
        <v/>
      </c>
      <c r="U49" s="300" t="str">
        <f t="shared" si="4"/>
        <v/>
      </c>
      <c r="V49" s="300" t="str">
        <f t="shared" si="5"/>
        <v/>
      </c>
      <c r="W49" s="300" t="str">
        <f>IF(
 Q49=0,
 "NO",
 IF(
  OR('ÁREA MEJORA COMPETENCIAL'!Y49=0, ISBLANK('ÁREA MEJORA COMPETENCIAL'!S49)),
  "",
  IF(
   AND(U49&lt;&gt;"NO PARTICIPANTE", V49&lt;&gt;"NO PARTICIPANTE"),
   "SI",
   "NO"
  )
 )
)</f>
        <v/>
      </c>
      <c r="X49" s="300" t="str">
        <f t="shared" si="6"/>
        <v/>
      </c>
      <c r="Y49" s="300" t="str">
        <f t="shared" si="7"/>
        <v/>
      </c>
      <c r="Z49" s="304" t="str">
        <f>IF(AND('ÁREA MEJORA COMPETENCIAL'!Y49&gt;6,'ÁREA MEJORA COMPETENCIAL'!CW49&gt;=32,'ÁREA ACOMPAÑAMIENTO INT TÉC'!X49&gt;=27,'ÁREA COMPLEMENTARIA'!CO49&gt;=20,Q49&gt;=P49),"SI","")</f>
        <v/>
      </c>
      <c r="AA49" s="305" t="str">
        <f>IF(ISBLANK('ÁREA MEJORA COMPETENCIAL'!S49),"",IF(Q49&gt;=P49,"",IF('ÁREA COMPLEMENTARIA'!CN49="","NO PROCEDE",IF(N49=3,"",IF(OR(R49="SI",S49="SI",T49="SI"),"SI","NO")))))</f>
        <v/>
      </c>
      <c r="AB49" s="300" t="str">
        <f>IF(ISBLANK('ÁREA MEJORA COMPETENCIAL'!S49),"",IF(AA49="SI", "SI(*)",IF(OR(N49=3,X49="SI",Y49="SI",Z49="SI"),"SI","NO")))</f>
        <v/>
      </c>
      <c r="AC49" s="331" t="str">
        <f>IF(
   ISBLANK('ÁREA MEJORA COMPETENCIAL'!S49),
   "",
   IF(
      AND(
        'ÁREA MEJORA COMPETENCIAL'!Y49&gt;6,
        'ÁREA MEJORA COMPETENCIAL'!CW49&lt;=32,
        'ÁREA ACOMPAÑAMIENTO INT TÉC'!X49&lt;=27,
        'ÁREA COMPLEMENTARIA'!CO49&lt;=20,
        Q49&lt;=P49
      ),
      0,
         IF(
               Q49=0,
               0,
               IF(
                  Z49="SI",
                  Q49/P49,
                  IF(
                     AA49="SI",
                     75/100,IF(P49=12,Q49/P49, IF(P49=24,Q49/P49, IF(
         AND('ÁREA MEJORA COMPETENCIAL'!Y49&gt;6, N49&lt;3),
         N49/3,      IF(
            OR(P49="", P49=0),
            N49/3,
                     ""
                  )
               )
            )
         )
      )
   )
)))</f>
        <v/>
      </c>
      <c r="AD49" s="7"/>
      <c r="AE49" s="5"/>
      <c r="AF49" s="5"/>
      <c r="AG49" s="5"/>
      <c r="AH49" s="5"/>
      <c r="AI49" s="5"/>
      <c r="AJ49" s="5"/>
      <c r="AK49" s="5"/>
      <c r="AL49" s="5"/>
      <c r="AM49" s="5"/>
      <c r="AN49" s="5"/>
      <c r="AO49" s="138"/>
      <c r="AP49" s="59"/>
    </row>
    <row r="50" spans="1:42" ht="18" customHeight="1" x14ac:dyDescent="0.3">
      <c r="A50" s="290" t="str">
        <f>IF(ISBLANK('ÁREA MEJORA COMPETENCIAL'!A50),"",'ÁREA MEJORA COMPETENCIAL'!A50)</f>
        <v/>
      </c>
      <c r="B50" s="291" t="str">
        <f>IF(ISBLANK('ÁREA MEJORA COMPETENCIAL'!B50),"",'ÁREA MEJORA COMPETENCIAL'!B50)</f>
        <v/>
      </c>
      <c r="C50" s="291" t="str">
        <f>IF(ISBLANK('ÁREA MEJORA COMPETENCIAL'!C50),"",'ÁREA MEJORA COMPETENCIAL'!C50)</f>
        <v/>
      </c>
      <c r="D50" s="292" t="str">
        <f>IF(ISBLANK('ÁREA MEJORA COMPETENCIAL'!D50),"",'ÁREA MEJORA COMPETENCIAL'!D50)</f>
        <v/>
      </c>
      <c r="E50" s="292" t="str">
        <f>IF(ISBLANK('ÁREA MEJORA COMPETENCIAL'!E50),"",'ÁREA MEJORA COMPETENCIAL'!E50)</f>
        <v/>
      </c>
      <c r="F50" s="292" t="str">
        <f>IF(ISBLANK('ÁREA MEJORA COMPETENCIAL'!F50),"",'ÁREA MEJORA COMPETENCIAL'!F50)</f>
        <v/>
      </c>
      <c r="G50" s="293"/>
      <c r="H50" s="294" t="str">
        <f>IF(ISBLANK('ÁREA MEJORA COMPETENCIAL'!S50),"",IF('ÁREA MEJORA COMPETENCIAL'!CX50="","",IF('ÁREA MEJORA COMPETENCIAL'!CX50&gt;=0,"SI","NO")))</f>
        <v/>
      </c>
      <c r="I50" s="295" t="str">
        <f>IF('ÁREA MEJORA COMPETENCIAL'!CY50="VER RESULTADOS","",'ÁREA MEJORA COMPETENCIAL'!CY50)</f>
        <v/>
      </c>
      <c r="J50" s="296" t="str">
        <f>IF(ISBLANK('ÁREA MEJORA COMPETENCIAL'!S50),"",IF('ÁREA MEJORA COMPETENCIAL'!CX50="","",IF('ÁREA ACOMPAÑAMIENTO INT TÉC'!Y50&gt;=0,"SI","NO")))</f>
        <v/>
      </c>
      <c r="K50" s="297" t="str">
        <f>IF('ÁREA ACOMPAÑAMIENTO INT TÉC'!Z50="VER RESULTADOS","",'ÁREA ACOMPAÑAMIENTO INT TÉC'!Z50)</f>
        <v/>
      </c>
      <c r="L50" s="298" t="str">
        <f>IF(ISBLANK('ÁREA MEJORA COMPETENCIAL'!S50),"",IF('ÁREA MEJORA COMPETENCIAL'!CX50="","",IF('ÁREA COMPLEMENTARIA'!CP50&gt;=0,"SI","NO")))</f>
        <v/>
      </c>
      <c r="M50" s="299" t="str">
        <f>IF('ÁREA COMPLEMENTARIA'!CQ50="VER RESULTADOS","",'ÁREA COMPLEMENTARIA'!CQ50)</f>
        <v/>
      </c>
      <c r="N50" s="300" t="str">
        <f>IF('ÁREA MEJORA COMPETENCIAL'!CX50="","",IF(ISBLANK('ÁREA MEJORA COMPETENCIAL'!S50),"",COUNTIF(H50:L50,"SI")))</f>
        <v/>
      </c>
      <c r="O50" s="300" t="str">
        <f>IF(ISBLANK('ÁREA MEJORA COMPETENCIAL'!S50),"",
IF('ÁREA MEJORA COMPETENCIAL'!Y50=1,12,
IF('ÁREA MEJORA COMPETENCIAL'!Y50=2,24,
IF('ÁREA MEJORA COMPETENCIAL'!Y50=3,37,IF('ÁREA MEJORA COMPETENCIAL'!T50=4,54,
IF('ÁREA MEJORA COMPETENCIAL'!Y50=5,66,
IF('ÁREA MEJORA COMPETENCIAL'!Y50=6,79,
IF('ÁREA MEJORA COMPETENCIAL'!Y50=7,95,
IF('ÁREA MEJORA COMPETENCIAL'!Y50=8,108,
IF('ÁREA MEJORA COMPETENCIAL'!Y50=9,120,
IF('ÁREA MEJORA COMPETENCIAL'!Y50=10,132,
IF('ÁREA MEJORA COMPETENCIAL'!Y50=11,145,
IF('ÁREA MEJORA COMPETENCIAL'!Y50=12,161,
IF('ÁREA MEJORA COMPETENCIAL'!Y50=13,174,
IF('ÁREA MEJORA COMPETENCIAL'!Y50=14,186,
IF('ÁREA MEJORA COMPETENCIAL'!Y50=15,199,
IF('ÁREA MEJORA COMPETENCIAL'!Y50=16,211,
IF('ÁREA MEJORA COMPETENCIAL'!Y50=17,228,
IF('ÁREA MEJORA COMPETENCIAL'!Y50=18,240,
"")))))))))))))))))))</f>
        <v/>
      </c>
      <c r="P50" s="301" t="str">
        <f>IF(ISBLANK('ÁREA MEJORA COMPETENCIAL'!S50),"",
IF('ÁREA MEJORA COMPETENCIAL'!Y50=1,12,
IF('ÁREA MEJORA COMPETENCIAL'!Y50=2,24,
IF('ÁREA MEJORA COMPETENCIAL'!Y50=7,95,
IF('ÁREA MEJORA COMPETENCIAL'!Y50=8,108,
IF('ÁREA MEJORA COMPETENCIAL'!Y50=9,120,
IF('ÁREA MEJORA COMPETENCIAL'!Y50=10,132,
IF('ÁREA MEJORA COMPETENCIAL'!Y50=11,145,
IF('ÁREA MEJORA COMPETENCIAL'!Y50=12,161,
IF('ÁREA MEJORA COMPETENCIAL'!Y50=13,174,
IF('ÁREA MEJORA COMPETENCIAL'!Y50=14,186,
IF('ÁREA MEJORA COMPETENCIAL'!Y50=15,199,
IF('ÁREA MEJORA COMPETENCIAL'!Y50=16,211,
IF('ÁREA MEJORA COMPETENCIAL'!Y50=17,228,
IF('ÁREA MEJORA COMPETENCIAL'!Y50=18,240,
"")))))))))))))))</f>
        <v/>
      </c>
      <c r="Q50" s="302" t="str">
        <f>IF(ISBLANK('ÁREA MEJORA COMPETENCIAL'!S50),"",SUM('ÁREA MEJORA COMPETENCIAL'!CW50,'ÁREA ACOMPAÑAMIENTO INT TÉC'!X50,'ÁREA COMPLEMENTARIA'!CO50))</f>
        <v/>
      </c>
      <c r="R50" s="303" t="str">
        <f>IF(N50="","",IF(Q50&gt;=P50,"",IF(AND(H50="NO",'ÁREA MEJORA COMPETENCIAL'!CY50&gt;=75%,'ÁREA ACOMPAÑAMIENTO INT TÉC'!Z50&gt;=75%,'ÁREA COMPLEMENTARIA'!CQ50&gt;=75%),"SI","NO")))</f>
        <v/>
      </c>
      <c r="S50" s="303" t="str">
        <f>IF(N50="","",IF(Q50&gt;=P50,"",(IF(AND(J50="NO",'ÁREA ACOMPAÑAMIENTO INT TÉC'!Z50&gt;=75%,'ÁREA MEJORA COMPETENCIAL'!CY50&gt;=75%,'ÁREA COMPLEMENTARIA'!CQ50&gt;=75%),"SI","NO"))))</f>
        <v/>
      </c>
      <c r="T50" s="303" t="str">
        <f>IF(N50="","",IF(Q50&gt;=P50,"",(IF(AND(L50="NO",'ÁREA COMPLEMENTARIA'!CQ50&gt;=75%,'ÁREA MEJORA COMPETENCIAL'!CY50&gt;=75%,'ÁREA ACOMPAÑAMIENTO INT TÉC'!Z50&gt;=75%),"SI","NO"))))</f>
        <v/>
      </c>
      <c r="U50" s="300" t="str">
        <f t="shared" si="4"/>
        <v/>
      </c>
      <c r="V50" s="300" t="str">
        <f t="shared" si="5"/>
        <v/>
      </c>
      <c r="W50" s="300" t="str">
        <f>IF(
 Q50=0,
 "NO",
 IF(
  OR('ÁREA MEJORA COMPETENCIAL'!Y50=0, ISBLANK('ÁREA MEJORA COMPETENCIAL'!S50)),
  "",
  IF(
   AND(U50&lt;&gt;"NO PARTICIPANTE", V50&lt;&gt;"NO PARTICIPANTE"),
   "SI",
   "NO"
  )
 )
)</f>
        <v/>
      </c>
      <c r="X50" s="300" t="str">
        <f t="shared" si="6"/>
        <v/>
      </c>
      <c r="Y50" s="300" t="str">
        <f t="shared" si="7"/>
        <v/>
      </c>
      <c r="Z50" s="304" t="str">
        <f>IF(AND('ÁREA MEJORA COMPETENCIAL'!Y50&gt;6,'ÁREA MEJORA COMPETENCIAL'!CW50&gt;=32,'ÁREA ACOMPAÑAMIENTO INT TÉC'!X50&gt;=27,'ÁREA COMPLEMENTARIA'!CO50&gt;=20,Q50&gt;=P50),"SI","")</f>
        <v/>
      </c>
      <c r="AA50" s="305" t="str">
        <f>IF(ISBLANK('ÁREA MEJORA COMPETENCIAL'!S50),"",IF(Q50&gt;=P50,"",IF('ÁREA COMPLEMENTARIA'!CN50="","NO PROCEDE",IF(N50=3,"",IF(OR(R50="SI",S50="SI",T50="SI"),"SI","NO")))))</f>
        <v/>
      </c>
      <c r="AB50" s="300" t="str">
        <f>IF(ISBLANK('ÁREA MEJORA COMPETENCIAL'!S50),"",IF(AA50="SI", "SI(*)",IF(OR(N50=3,X50="SI",Y50="SI",Z50="SI"),"SI","NO")))</f>
        <v/>
      </c>
      <c r="AC50" s="331" t="str">
        <f>IF(
   ISBLANK('ÁREA MEJORA COMPETENCIAL'!S50),
   "",
   IF(
      AND(
        'ÁREA MEJORA COMPETENCIAL'!Y50&gt;6,
        'ÁREA MEJORA COMPETENCIAL'!CW50&lt;=32,
        'ÁREA ACOMPAÑAMIENTO INT TÉC'!X50&lt;=27,
        'ÁREA COMPLEMENTARIA'!CO50&lt;=20,
        Q50&lt;=P50
      ),
      0,
         IF(
               Q50=0,
               0,
               IF(
                  Z50="SI",
                  Q50/P50,
                  IF(
                     AA50="SI",
                     75/100,IF(P50=12,Q50/P50, IF(P50=24,Q50/P50, IF(
         AND('ÁREA MEJORA COMPETENCIAL'!Y50&gt;6, N50&lt;3),
         N50/3,      IF(
            OR(P50="", P50=0),
            N50/3,
                     ""
                  )
               )
            )
         )
      )
   )
)))</f>
        <v/>
      </c>
      <c r="AD50" s="7"/>
      <c r="AE50" s="5"/>
      <c r="AF50" s="5"/>
      <c r="AG50" s="5"/>
      <c r="AH50" s="5"/>
      <c r="AI50" s="5"/>
      <c r="AJ50" s="5"/>
      <c r="AK50" s="5"/>
      <c r="AL50" s="5"/>
      <c r="AM50" s="5"/>
      <c r="AN50" s="5"/>
      <c r="AO50" s="138"/>
      <c r="AP50" s="59"/>
    </row>
    <row r="51" spans="1:42" ht="18" customHeight="1" x14ac:dyDescent="0.3">
      <c r="A51" s="290" t="str">
        <f>IF(ISBLANK('ÁREA MEJORA COMPETENCIAL'!A51),"",'ÁREA MEJORA COMPETENCIAL'!A51)</f>
        <v/>
      </c>
      <c r="B51" s="291" t="str">
        <f>IF(ISBLANK('ÁREA MEJORA COMPETENCIAL'!B51),"",'ÁREA MEJORA COMPETENCIAL'!B51)</f>
        <v/>
      </c>
      <c r="C51" s="291" t="str">
        <f>IF(ISBLANK('ÁREA MEJORA COMPETENCIAL'!C51),"",'ÁREA MEJORA COMPETENCIAL'!C51)</f>
        <v/>
      </c>
      <c r="D51" s="292" t="str">
        <f>IF(ISBLANK('ÁREA MEJORA COMPETENCIAL'!D51),"",'ÁREA MEJORA COMPETENCIAL'!D51)</f>
        <v/>
      </c>
      <c r="E51" s="292" t="str">
        <f>IF(ISBLANK('ÁREA MEJORA COMPETENCIAL'!E51),"",'ÁREA MEJORA COMPETENCIAL'!E51)</f>
        <v/>
      </c>
      <c r="F51" s="292" t="str">
        <f>IF(ISBLANK('ÁREA MEJORA COMPETENCIAL'!F51),"",'ÁREA MEJORA COMPETENCIAL'!F51)</f>
        <v/>
      </c>
      <c r="G51" s="293"/>
      <c r="H51" s="294" t="str">
        <f>IF(ISBLANK('ÁREA MEJORA COMPETENCIAL'!S51),"",IF('ÁREA MEJORA COMPETENCIAL'!CX51="","",IF('ÁREA MEJORA COMPETENCIAL'!CX51&gt;=0,"SI","NO")))</f>
        <v/>
      </c>
      <c r="I51" s="295" t="str">
        <f>IF('ÁREA MEJORA COMPETENCIAL'!CY51="VER RESULTADOS","",'ÁREA MEJORA COMPETENCIAL'!CY51)</f>
        <v/>
      </c>
      <c r="J51" s="296" t="str">
        <f>IF(ISBLANK('ÁREA MEJORA COMPETENCIAL'!S51),"",IF('ÁREA MEJORA COMPETENCIAL'!CX51="","",IF('ÁREA ACOMPAÑAMIENTO INT TÉC'!Y51&gt;=0,"SI","NO")))</f>
        <v/>
      </c>
      <c r="K51" s="297" t="str">
        <f>IF('ÁREA ACOMPAÑAMIENTO INT TÉC'!Z51="VER RESULTADOS","",'ÁREA ACOMPAÑAMIENTO INT TÉC'!Z51)</f>
        <v/>
      </c>
      <c r="L51" s="298" t="str">
        <f>IF(ISBLANK('ÁREA MEJORA COMPETENCIAL'!S51),"",IF('ÁREA MEJORA COMPETENCIAL'!CX51="","",IF('ÁREA COMPLEMENTARIA'!CP51&gt;=0,"SI","NO")))</f>
        <v/>
      </c>
      <c r="M51" s="299" t="str">
        <f>IF('ÁREA COMPLEMENTARIA'!CQ51="VER RESULTADOS","",'ÁREA COMPLEMENTARIA'!CQ51)</f>
        <v/>
      </c>
      <c r="N51" s="300" t="str">
        <f>IF('ÁREA MEJORA COMPETENCIAL'!CX51="","",IF(ISBLANK('ÁREA MEJORA COMPETENCIAL'!S51),"",COUNTIF(H51:L51,"SI")))</f>
        <v/>
      </c>
      <c r="O51" s="300" t="str">
        <f>IF(ISBLANK('ÁREA MEJORA COMPETENCIAL'!S51),"",
IF('ÁREA MEJORA COMPETENCIAL'!Y51=1,12,
IF('ÁREA MEJORA COMPETENCIAL'!Y51=2,24,
IF('ÁREA MEJORA COMPETENCIAL'!Y51=3,37,IF('ÁREA MEJORA COMPETENCIAL'!T51=4,54,
IF('ÁREA MEJORA COMPETENCIAL'!Y51=5,66,
IF('ÁREA MEJORA COMPETENCIAL'!Y51=6,79,
IF('ÁREA MEJORA COMPETENCIAL'!Y51=7,95,
IF('ÁREA MEJORA COMPETENCIAL'!Y51=8,108,
IF('ÁREA MEJORA COMPETENCIAL'!Y51=9,120,
IF('ÁREA MEJORA COMPETENCIAL'!Y51=10,132,
IF('ÁREA MEJORA COMPETENCIAL'!Y51=11,145,
IF('ÁREA MEJORA COMPETENCIAL'!Y51=12,161,
IF('ÁREA MEJORA COMPETENCIAL'!Y51=13,174,
IF('ÁREA MEJORA COMPETENCIAL'!Y51=14,186,
IF('ÁREA MEJORA COMPETENCIAL'!Y51=15,199,
IF('ÁREA MEJORA COMPETENCIAL'!Y51=16,211,
IF('ÁREA MEJORA COMPETENCIAL'!Y51=17,228,
IF('ÁREA MEJORA COMPETENCIAL'!Y51=18,240,
"")))))))))))))))))))</f>
        <v/>
      </c>
      <c r="P51" s="301" t="str">
        <f>IF(ISBLANK('ÁREA MEJORA COMPETENCIAL'!S51),"",
IF('ÁREA MEJORA COMPETENCIAL'!Y51=1,12,
IF('ÁREA MEJORA COMPETENCIAL'!Y51=2,24,
IF('ÁREA MEJORA COMPETENCIAL'!Y51=7,95,
IF('ÁREA MEJORA COMPETENCIAL'!Y51=8,108,
IF('ÁREA MEJORA COMPETENCIAL'!Y51=9,120,
IF('ÁREA MEJORA COMPETENCIAL'!Y51=10,132,
IF('ÁREA MEJORA COMPETENCIAL'!Y51=11,145,
IF('ÁREA MEJORA COMPETENCIAL'!Y51=12,161,
IF('ÁREA MEJORA COMPETENCIAL'!Y51=13,174,
IF('ÁREA MEJORA COMPETENCIAL'!Y51=14,186,
IF('ÁREA MEJORA COMPETENCIAL'!Y51=15,199,
IF('ÁREA MEJORA COMPETENCIAL'!Y51=16,211,
IF('ÁREA MEJORA COMPETENCIAL'!Y51=17,228,
IF('ÁREA MEJORA COMPETENCIAL'!Y51=18,240,
"")))))))))))))))</f>
        <v/>
      </c>
      <c r="Q51" s="302" t="str">
        <f>IF(ISBLANK('ÁREA MEJORA COMPETENCIAL'!S51),"",SUM('ÁREA MEJORA COMPETENCIAL'!CW51,'ÁREA ACOMPAÑAMIENTO INT TÉC'!X51,'ÁREA COMPLEMENTARIA'!CO51))</f>
        <v/>
      </c>
      <c r="R51" s="303" t="str">
        <f>IF(N51="","",IF(Q51&gt;=P51,"",IF(AND(H51="NO",'ÁREA MEJORA COMPETENCIAL'!CY51&gt;=75%,'ÁREA ACOMPAÑAMIENTO INT TÉC'!Z51&gt;=75%,'ÁREA COMPLEMENTARIA'!CQ51&gt;=75%),"SI","NO")))</f>
        <v/>
      </c>
      <c r="S51" s="303" t="str">
        <f>IF(N51="","",IF(Q51&gt;=P51,"",(IF(AND(J51="NO",'ÁREA ACOMPAÑAMIENTO INT TÉC'!Z51&gt;=75%,'ÁREA MEJORA COMPETENCIAL'!CY51&gt;=75%,'ÁREA COMPLEMENTARIA'!CQ51&gt;=75%),"SI","NO"))))</f>
        <v/>
      </c>
      <c r="T51" s="303" t="str">
        <f>IF(N51="","",IF(Q51&gt;=P51,"",(IF(AND(L51="NO",'ÁREA COMPLEMENTARIA'!CQ51&gt;=75%,'ÁREA MEJORA COMPETENCIAL'!CY51&gt;=75%,'ÁREA ACOMPAÑAMIENTO INT TÉC'!Z51&gt;=75%),"SI","NO"))))</f>
        <v/>
      </c>
      <c r="U51" s="300" t="str">
        <f t="shared" si="4"/>
        <v/>
      </c>
      <c r="V51" s="300" t="str">
        <f t="shared" si="5"/>
        <v/>
      </c>
      <c r="W51" s="300" t="str">
        <f>IF(
 Q51=0,
 "NO",
 IF(
  OR('ÁREA MEJORA COMPETENCIAL'!Y51=0, ISBLANK('ÁREA MEJORA COMPETENCIAL'!S51)),
  "",
  IF(
   AND(U51&lt;&gt;"NO PARTICIPANTE", V51&lt;&gt;"NO PARTICIPANTE"),
   "SI",
   "NO"
  )
 )
)</f>
        <v/>
      </c>
      <c r="X51" s="300" t="str">
        <f t="shared" si="6"/>
        <v/>
      </c>
      <c r="Y51" s="300" t="str">
        <f t="shared" si="7"/>
        <v/>
      </c>
      <c r="Z51" s="304" t="str">
        <f>IF(AND('ÁREA MEJORA COMPETENCIAL'!Y51&gt;6,'ÁREA MEJORA COMPETENCIAL'!CW51&gt;=32,'ÁREA ACOMPAÑAMIENTO INT TÉC'!X51&gt;=27,'ÁREA COMPLEMENTARIA'!CO51&gt;=20,Q51&gt;=P51),"SI","")</f>
        <v/>
      </c>
      <c r="AA51" s="305" t="str">
        <f>IF(ISBLANK('ÁREA MEJORA COMPETENCIAL'!S51),"",IF(Q51&gt;=P51,"",IF('ÁREA COMPLEMENTARIA'!CN51="","NO PROCEDE",IF(N51=3,"",IF(OR(R51="SI",S51="SI",T51="SI"),"SI","NO")))))</f>
        <v/>
      </c>
      <c r="AB51" s="300" t="str">
        <f>IF(ISBLANK('ÁREA MEJORA COMPETENCIAL'!S51),"",IF(AA51="SI", "SI(*)",IF(OR(N51=3,X51="SI",Y51="SI",Z51="SI"),"SI","NO")))</f>
        <v/>
      </c>
      <c r="AC51" s="331" t="str">
        <f>IF(
   ISBLANK('ÁREA MEJORA COMPETENCIAL'!S51),
   "",
   IF(
      AND(
        'ÁREA MEJORA COMPETENCIAL'!Y51&gt;6,
        'ÁREA MEJORA COMPETENCIAL'!CW51&lt;=32,
        'ÁREA ACOMPAÑAMIENTO INT TÉC'!X51&lt;=27,
        'ÁREA COMPLEMENTARIA'!CO51&lt;=20,
        Q51&lt;=P51
      ),
      0,
         IF(
               Q51=0,
               0,
               IF(
                  Z51="SI",
                  Q51/P51,
                  IF(
                     AA51="SI",
                     75/100,IF(P51=12,Q51/P51, IF(P51=24,Q51/P51, IF(
         AND('ÁREA MEJORA COMPETENCIAL'!Y51&gt;6, N51&lt;3),
         N51/3,      IF(
            OR(P51="", P51=0),
            N51/3,
                     ""
                  )
               )
            )
         )
      )
   )
)))</f>
        <v/>
      </c>
      <c r="AD51" s="7"/>
      <c r="AE51" s="5"/>
      <c r="AF51" s="5"/>
      <c r="AG51" s="5"/>
      <c r="AH51" s="5"/>
      <c r="AI51" s="5"/>
      <c r="AJ51" s="5"/>
      <c r="AK51" s="5"/>
      <c r="AL51" s="5"/>
      <c r="AM51" s="5"/>
      <c r="AN51" s="5"/>
      <c r="AO51" s="138"/>
      <c r="AP51" s="59"/>
    </row>
    <row r="52" spans="1:42" ht="18" customHeight="1" x14ac:dyDescent="0.3">
      <c r="A52" s="290" t="str">
        <f>IF(ISBLANK('ÁREA MEJORA COMPETENCIAL'!A52),"",'ÁREA MEJORA COMPETENCIAL'!A52)</f>
        <v/>
      </c>
      <c r="B52" s="291" t="str">
        <f>IF(ISBLANK('ÁREA MEJORA COMPETENCIAL'!B52),"",'ÁREA MEJORA COMPETENCIAL'!B52)</f>
        <v/>
      </c>
      <c r="C52" s="291" t="str">
        <f>IF(ISBLANK('ÁREA MEJORA COMPETENCIAL'!C52),"",'ÁREA MEJORA COMPETENCIAL'!C52)</f>
        <v/>
      </c>
      <c r="D52" s="292" t="str">
        <f>IF(ISBLANK('ÁREA MEJORA COMPETENCIAL'!D52),"",'ÁREA MEJORA COMPETENCIAL'!D52)</f>
        <v/>
      </c>
      <c r="E52" s="292" t="str">
        <f>IF(ISBLANK('ÁREA MEJORA COMPETENCIAL'!E52),"",'ÁREA MEJORA COMPETENCIAL'!E52)</f>
        <v/>
      </c>
      <c r="F52" s="292" t="str">
        <f>IF(ISBLANK('ÁREA MEJORA COMPETENCIAL'!F52),"",'ÁREA MEJORA COMPETENCIAL'!F52)</f>
        <v/>
      </c>
      <c r="G52" s="293"/>
      <c r="H52" s="294" t="str">
        <f>IF(ISBLANK('ÁREA MEJORA COMPETENCIAL'!S52),"",IF('ÁREA MEJORA COMPETENCIAL'!CX52="","",IF('ÁREA MEJORA COMPETENCIAL'!CX52&gt;=0,"SI","NO")))</f>
        <v/>
      </c>
      <c r="I52" s="295" t="str">
        <f>IF('ÁREA MEJORA COMPETENCIAL'!CY52="VER RESULTADOS","",'ÁREA MEJORA COMPETENCIAL'!CY52)</f>
        <v/>
      </c>
      <c r="J52" s="296" t="str">
        <f>IF(ISBLANK('ÁREA MEJORA COMPETENCIAL'!S52),"",IF('ÁREA MEJORA COMPETENCIAL'!CX52="","",IF('ÁREA ACOMPAÑAMIENTO INT TÉC'!Y52&gt;=0,"SI","NO")))</f>
        <v/>
      </c>
      <c r="K52" s="297" t="str">
        <f>IF('ÁREA ACOMPAÑAMIENTO INT TÉC'!Z52="VER RESULTADOS","",'ÁREA ACOMPAÑAMIENTO INT TÉC'!Z52)</f>
        <v/>
      </c>
      <c r="L52" s="298" t="str">
        <f>IF(ISBLANK('ÁREA MEJORA COMPETENCIAL'!S52),"",IF('ÁREA MEJORA COMPETENCIAL'!CX52="","",IF('ÁREA COMPLEMENTARIA'!CP52&gt;=0,"SI","NO")))</f>
        <v/>
      </c>
      <c r="M52" s="299" t="str">
        <f>IF('ÁREA COMPLEMENTARIA'!CQ52="VER RESULTADOS","",'ÁREA COMPLEMENTARIA'!CQ52)</f>
        <v/>
      </c>
      <c r="N52" s="300" t="str">
        <f>IF('ÁREA MEJORA COMPETENCIAL'!CX52="","",IF(ISBLANK('ÁREA MEJORA COMPETENCIAL'!S52),"",COUNTIF(H52:L52,"SI")))</f>
        <v/>
      </c>
      <c r="O52" s="300" t="str">
        <f>IF(ISBLANK('ÁREA MEJORA COMPETENCIAL'!S52),"",
IF('ÁREA MEJORA COMPETENCIAL'!Y52=1,12,
IF('ÁREA MEJORA COMPETENCIAL'!Y52=2,24,
IF('ÁREA MEJORA COMPETENCIAL'!Y52=3,37,IF('ÁREA MEJORA COMPETENCIAL'!T52=4,54,
IF('ÁREA MEJORA COMPETENCIAL'!Y52=5,66,
IF('ÁREA MEJORA COMPETENCIAL'!Y52=6,79,
IF('ÁREA MEJORA COMPETENCIAL'!Y52=7,95,
IF('ÁREA MEJORA COMPETENCIAL'!Y52=8,108,
IF('ÁREA MEJORA COMPETENCIAL'!Y52=9,120,
IF('ÁREA MEJORA COMPETENCIAL'!Y52=10,132,
IF('ÁREA MEJORA COMPETENCIAL'!Y52=11,145,
IF('ÁREA MEJORA COMPETENCIAL'!Y52=12,161,
IF('ÁREA MEJORA COMPETENCIAL'!Y52=13,174,
IF('ÁREA MEJORA COMPETENCIAL'!Y52=14,186,
IF('ÁREA MEJORA COMPETENCIAL'!Y52=15,199,
IF('ÁREA MEJORA COMPETENCIAL'!Y52=16,211,
IF('ÁREA MEJORA COMPETENCIAL'!Y52=17,228,
IF('ÁREA MEJORA COMPETENCIAL'!Y52=18,240,
"")))))))))))))))))))</f>
        <v/>
      </c>
      <c r="P52" s="301" t="str">
        <f>IF(ISBLANK('ÁREA MEJORA COMPETENCIAL'!S52),"",
IF('ÁREA MEJORA COMPETENCIAL'!Y52=1,12,
IF('ÁREA MEJORA COMPETENCIAL'!Y52=2,24,
IF('ÁREA MEJORA COMPETENCIAL'!Y52=7,95,
IF('ÁREA MEJORA COMPETENCIAL'!Y52=8,108,
IF('ÁREA MEJORA COMPETENCIAL'!Y52=9,120,
IF('ÁREA MEJORA COMPETENCIAL'!Y52=10,132,
IF('ÁREA MEJORA COMPETENCIAL'!Y52=11,145,
IF('ÁREA MEJORA COMPETENCIAL'!Y52=12,161,
IF('ÁREA MEJORA COMPETENCIAL'!Y52=13,174,
IF('ÁREA MEJORA COMPETENCIAL'!Y52=14,186,
IF('ÁREA MEJORA COMPETENCIAL'!Y52=15,199,
IF('ÁREA MEJORA COMPETENCIAL'!Y52=16,211,
IF('ÁREA MEJORA COMPETENCIAL'!Y52=17,228,
IF('ÁREA MEJORA COMPETENCIAL'!Y52=18,240,
"")))))))))))))))</f>
        <v/>
      </c>
      <c r="Q52" s="302" t="str">
        <f>IF(ISBLANK('ÁREA MEJORA COMPETENCIAL'!S52),"",SUM('ÁREA MEJORA COMPETENCIAL'!CW52,'ÁREA ACOMPAÑAMIENTO INT TÉC'!X52,'ÁREA COMPLEMENTARIA'!CO52))</f>
        <v/>
      </c>
      <c r="R52" s="303" t="str">
        <f>IF(N52="","",IF(Q52&gt;=P52,"",IF(AND(H52="NO",'ÁREA MEJORA COMPETENCIAL'!CY52&gt;=75%,'ÁREA ACOMPAÑAMIENTO INT TÉC'!Z52&gt;=75%,'ÁREA COMPLEMENTARIA'!CQ52&gt;=75%),"SI","NO")))</f>
        <v/>
      </c>
      <c r="S52" s="303" t="str">
        <f>IF(N52="","",IF(Q52&gt;=P52,"",(IF(AND(J52="NO",'ÁREA ACOMPAÑAMIENTO INT TÉC'!Z52&gt;=75%,'ÁREA MEJORA COMPETENCIAL'!CY52&gt;=75%,'ÁREA COMPLEMENTARIA'!CQ52&gt;=75%),"SI","NO"))))</f>
        <v/>
      </c>
      <c r="T52" s="303" t="str">
        <f>IF(N52="","",IF(Q52&gt;=P52,"",(IF(AND(L52="NO",'ÁREA COMPLEMENTARIA'!CQ52&gt;=75%,'ÁREA MEJORA COMPETENCIAL'!CY52&gt;=75%,'ÁREA ACOMPAÑAMIENTO INT TÉC'!Z52&gt;=75%),"SI","NO"))))</f>
        <v/>
      </c>
      <c r="U52" s="300" t="str">
        <f t="shared" si="4"/>
        <v/>
      </c>
      <c r="V52" s="300" t="str">
        <f t="shared" si="5"/>
        <v/>
      </c>
      <c r="W52" s="300" t="str">
        <f>IF(
 Q52=0,
 "NO",
 IF(
  OR('ÁREA MEJORA COMPETENCIAL'!Y52=0, ISBLANK('ÁREA MEJORA COMPETENCIAL'!S52)),
  "",
  IF(
   AND(U52&lt;&gt;"NO PARTICIPANTE", V52&lt;&gt;"NO PARTICIPANTE"),
   "SI",
   "NO"
  )
 )
)</f>
        <v/>
      </c>
      <c r="X52" s="300" t="str">
        <f t="shared" si="6"/>
        <v/>
      </c>
      <c r="Y52" s="300" t="str">
        <f t="shared" si="7"/>
        <v/>
      </c>
      <c r="Z52" s="304" t="str">
        <f>IF(AND('ÁREA MEJORA COMPETENCIAL'!Y52&gt;6,'ÁREA MEJORA COMPETENCIAL'!CW52&gt;=32,'ÁREA ACOMPAÑAMIENTO INT TÉC'!X52&gt;=27,'ÁREA COMPLEMENTARIA'!CO52&gt;=20,Q52&gt;=P52),"SI","")</f>
        <v/>
      </c>
      <c r="AA52" s="305" t="str">
        <f>IF(ISBLANK('ÁREA MEJORA COMPETENCIAL'!S52),"",IF(Q52&gt;=P52,"",IF('ÁREA COMPLEMENTARIA'!CN52="","NO PROCEDE",IF(N52=3,"",IF(OR(R52="SI",S52="SI",T52="SI"),"SI","NO")))))</f>
        <v/>
      </c>
      <c r="AB52" s="300" t="str">
        <f>IF(ISBLANK('ÁREA MEJORA COMPETENCIAL'!S52),"",IF(AA52="SI", "SI(*)",IF(OR(N52=3,X52="SI",Y52="SI",Z52="SI"),"SI","NO")))</f>
        <v/>
      </c>
      <c r="AC52" s="331" t="str">
        <f>IF(
   ISBLANK('ÁREA MEJORA COMPETENCIAL'!S52),
   "",
   IF(
      AND(
        'ÁREA MEJORA COMPETENCIAL'!Y52&gt;6,
        'ÁREA MEJORA COMPETENCIAL'!CW52&lt;=32,
        'ÁREA ACOMPAÑAMIENTO INT TÉC'!X52&lt;=27,
        'ÁREA COMPLEMENTARIA'!CO52&lt;=20,
        Q52&lt;=P52
      ),
      0,
         IF(
               Q52=0,
               0,
               IF(
                  Z52="SI",
                  Q52/P52,
                  IF(
                     AA52="SI",
                     75/100,IF(P52=12,Q52/P52, IF(P52=24,Q52/P52, IF(
         AND('ÁREA MEJORA COMPETENCIAL'!Y52&gt;6, N52&lt;3),
         N52/3,      IF(
            OR(P52="", P52=0),
            N52/3,
                     ""
                  )
               )
            )
         )
      )
   )
)))</f>
        <v/>
      </c>
      <c r="AD52" s="7"/>
      <c r="AE52" s="5"/>
      <c r="AF52" s="5"/>
      <c r="AG52" s="5"/>
      <c r="AH52" s="5"/>
      <c r="AI52" s="5"/>
      <c r="AJ52" s="5"/>
      <c r="AK52" s="5"/>
      <c r="AL52" s="5"/>
      <c r="AM52" s="5"/>
      <c r="AN52" s="5"/>
      <c r="AO52" s="138"/>
      <c r="AP52" s="59"/>
    </row>
    <row r="53" spans="1:42" ht="18" customHeight="1" x14ac:dyDescent="0.3">
      <c r="A53" s="290" t="str">
        <f>IF(ISBLANK('ÁREA MEJORA COMPETENCIAL'!A53),"",'ÁREA MEJORA COMPETENCIAL'!A53)</f>
        <v/>
      </c>
      <c r="B53" s="291" t="str">
        <f>IF(ISBLANK('ÁREA MEJORA COMPETENCIAL'!B53),"",'ÁREA MEJORA COMPETENCIAL'!B53)</f>
        <v/>
      </c>
      <c r="C53" s="291" t="str">
        <f>IF(ISBLANK('ÁREA MEJORA COMPETENCIAL'!C53),"",'ÁREA MEJORA COMPETENCIAL'!C53)</f>
        <v/>
      </c>
      <c r="D53" s="292" t="str">
        <f>IF(ISBLANK('ÁREA MEJORA COMPETENCIAL'!D53),"",'ÁREA MEJORA COMPETENCIAL'!D53)</f>
        <v/>
      </c>
      <c r="E53" s="292" t="str">
        <f>IF(ISBLANK('ÁREA MEJORA COMPETENCIAL'!E53),"",'ÁREA MEJORA COMPETENCIAL'!E53)</f>
        <v/>
      </c>
      <c r="F53" s="292" t="str">
        <f>IF(ISBLANK('ÁREA MEJORA COMPETENCIAL'!F53),"",'ÁREA MEJORA COMPETENCIAL'!F53)</f>
        <v/>
      </c>
      <c r="G53" s="293"/>
      <c r="H53" s="294" t="str">
        <f>IF(ISBLANK('ÁREA MEJORA COMPETENCIAL'!S53),"",IF('ÁREA MEJORA COMPETENCIAL'!CX53="","",IF('ÁREA MEJORA COMPETENCIAL'!CX53&gt;=0,"SI","NO")))</f>
        <v/>
      </c>
      <c r="I53" s="295" t="str">
        <f>IF('ÁREA MEJORA COMPETENCIAL'!CY53="VER RESULTADOS","",'ÁREA MEJORA COMPETENCIAL'!CY53)</f>
        <v/>
      </c>
      <c r="J53" s="296" t="str">
        <f>IF(ISBLANK('ÁREA MEJORA COMPETENCIAL'!S53),"",IF('ÁREA MEJORA COMPETENCIAL'!CX53="","",IF('ÁREA ACOMPAÑAMIENTO INT TÉC'!Y53&gt;=0,"SI","NO")))</f>
        <v/>
      </c>
      <c r="K53" s="297" t="str">
        <f>IF('ÁREA ACOMPAÑAMIENTO INT TÉC'!Z53="VER RESULTADOS","",'ÁREA ACOMPAÑAMIENTO INT TÉC'!Z53)</f>
        <v/>
      </c>
      <c r="L53" s="298" t="str">
        <f>IF(ISBLANK('ÁREA MEJORA COMPETENCIAL'!S53),"",IF('ÁREA MEJORA COMPETENCIAL'!CX53="","",IF('ÁREA COMPLEMENTARIA'!CP53&gt;=0,"SI","NO")))</f>
        <v/>
      </c>
      <c r="M53" s="299" t="str">
        <f>IF('ÁREA COMPLEMENTARIA'!CQ53="VER RESULTADOS","",'ÁREA COMPLEMENTARIA'!CQ53)</f>
        <v/>
      </c>
      <c r="N53" s="300" t="str">
        <f>IF('ÁREA MEJORA COMPETENCIAL'!CX53="","",IF(ISBLANK('ÁREA MEJORA COMPETENCIAL'!S53),"",COUNTIF(H53:L53,"SI")))</f>
        <v/>
      </c>
      <c r="O53" s="300" t="str">
        <f>IF(ISBLANK('ÁREA MEJORA COMPETENCIAL'!S53),"",
IF('ÁREA MEJORA COMPETENCIAL'!Y53=1,12,
IF('ÁREA MEJORA COMPETENCIAL'!Y53=2,24,
IF('ÁREA MEJORA COMPETENCIAL'!Y53=3,37,IF('ÁREA MEJORA COMPETENCIAL'!T53=4,54,
IF('ÁREA MEJORA COMPETENCIAL'!Y53=5,66,
IF('ÁREA MEJORA COMPETENCIAL'!Y53=6,79,
IF('ÁREA MEJORA COMPETENCIAL'!Y53=7,95,
IF('ÁREA MEJORA COMPETENCIAL'!Y53=8,108,
IF('ÁREA MEJORA COMPETENCIAL'!Y53=9,120,
IF('ÁREA MEJORA COMPETENCIAL'!Y53=10,132,
IF('ÁREA MEJORA COMPETENCIAL'!Y53=11,145,
IF('ÁREA MEJORA COMPETENCIAL'!Y53=12,161,
IF('ÁREA MEJORA COMPETENCIAL'!Y53=13,174,
IF('ÁREA MEJORA COMPETENCIAL'!Y53=14,186,
IF('ÁREA MEJORA COMPETENCIAL'!Y53=15,199,
IF('ÁREA MEJORA COMPETENCIAL'!Y53=16,211,
IF('ÁREA MEJORA COMPETENCIAL'!Y53=17,228,
IF('ÁREA MEJORA COMPETENCIAL'!Y53=18,240,
"")))))))))))))))))))</f>
        <v/>
      </c>
      <c r="P53" s="301" t="str">
        <f>IF(ISBLANK('ÁREA MEJORA COMPETENCIAL'!S53),"",
IF('ÁREA MEJORA COMPETENCIAL'!Y53=1,12,
IF('ÁREA MEJORA COMPETENCIAL'!Y53=2,24,
IF('ÁREA MEJORA COMPETENCIAL'!Y53=7,95,
IF('ÁREA MEJORA COMPETENCIAL'!Y53=8,108,
IF('ÁREA MEJORA COMPETENCIAL'!Y53=9,120,
IF('ÁREA MEJORA COMPETENCIAL'!Y53=10,132,
IF('ÁREA MEJORA COMPETENCIAL'!Y53=11,145,
IF('ÁREA MEJORA COMPETENCIAL'!Y53=12,161,
IF('ÁREA MEJORA COMPETENCIAL'!Y53=13,174,
IF('ÁREA MEJORA COMPETENCIAL'!Y53=14,186,
IF('ÁREA MEJORA COMPETENCIAL'!Y53=15,199,
IF('ÁREA MEJORA COMPETENCIAL'!Y53=16,211,
IF('ÁREA MEJORA COMPETENCIAL'!Y53=17,228,
IF('ÁREA MEJORA COMPETENCIAL'!Y53=18,240,
"")))))))))))))))</f>
        <v/>
      </c>
      <c r="Q53" s="302" t="str">
        <f>IF(ISBLANK('ÁREA MEJORA COMPETENCIAL'!S53),"",SUM('ÁREA MEJORA COMPETENCIAL'!CW53,'ÁREA ACOMPAÑAMIENTO INT TÉC'!X53,'ÁREA COMPLEMENTARIA'!CO53))</f>
        <v/>
      </c>
      <c r="R53" s="303" t="str">
        <f>IF(N53="","",IF(Q53&gt;=P53,"",IF(AND(H53="NO",'ÁREA MEJORA COMPETENCIAL'!CY53&gt;=75%,'ÁREA ACOMPAÑAMIENTO INT TÉC'!Z53&gt;=75%,'ÁREA COMPLEMENTARIA'!CQ53&gt;=75%),"SI","NO")))</f>
        <v/>
      </c>
      <c r="S53" s="303" t="str">
        <f>IF(N53="","",IF(Q53&gt;=P53,"",(IF(AND(J53="NO",'ÁREA ACOMPAÑAMIENTO INT TÉC'!Z53&gt;=75%,'ÁREA MEJORA COMPETENCIAL'!CY53&gt;=75%,'ÁREA COMPLEMENTARIA'!CQ53&gt;=75%),"SI","NO"))))</f>
        <v/>
      </c>
      <c r="T53" s="303" t="str">
        <f>IF(N53="","",IF(Q53&gt;=P53,"",(IF(AND(L53="NO",'ÁREA COMPLEMENTARIA'!CQ53&gt;=75%,'ÁREA MEJORA COMPETENCIAL'!CY53&gt;=75%,'ÁREA ACOMPAÑAMIENTO INT TÉC'!Z53&gt;=75%),"SI","NO"))))</f>
        <v/>
      </c>
      <c r="U53" s="300" t="str">
        <f t="shared" si="4"/>
        <v/>
      </c>
      <c r="V53" s="300" t="str">
        <f t="shared" si="5"/>
        <v/>
      </c>
      <c r="W53" s="300" t="str">
        <f>IF(
 Q53=0,
 "NO",
 IF(
  OR('ÁREA MEJORA COMPETENCIAL'!Y53=0, ISBLANK('ÁREA MEJORA COMPETENCIAL'!S53)),
  "",
  IF(
   AND(U53&lt;&gt;"NO PARTICIPANTE", V53&lt;&gt;"NO PARTICIPANTE"),
   "SI",
   "NO"
  )
 )
)</f>
        <v/>
      </c>
      <c r="X53" s="300" t="str">
        <f t="shared" si="6"/>
        <v/>
      </c>
      <c r="Y53" s="300" t="str">
        <f t="shared" si="7"/>
        <v/>
      </c>
      <c r="Z53" s="304" t="str">
        <f>IF(AND('ÁREA MEJORA COMPETENCIAL'!Y53&gt;6,'ÁREA MEJORA COMPETENCIAL'!CW53&gt;=32,'ÁREA ACOMPAÑAMIENTO INT TÉC'!X53&gt;=27,'ÁREA COMPLEMENTARIA'!CO53&gt;=20,Q53&gt;=P53),"SI","")</f>
        <v/>
      </c>
      <c r="AA53" s="305" t="str">
        <f>IF(ISBLANK('ÁREA MEJORA COMPETENCIAL'!S53),"",IF(Q53&gt;=P53,"",IF('ÁREA COMPLEMENTARIA'!CN53="","NO PROCEDE",IF(N53=3,"",IF(OR(R53="SI",S53="SI",T53="SI"),"SI","NO")))))</f>
        <v/>
      </c>
      <c r="AB53" s="300" t="str">
        <f>IF(ISBLANK('ÁREA MEJORA COMPETENCIAL'!S53),"",IF(AA53="SI", "SI(*)",IF(OR(N53=3,X53="SI",Y53="SI",Z53="SI"),"SI","NO")))</f>
        <v/>
      </c>
      <c r="AC53" s="331" t="str">
        <f>IF(
   ISBLANK('ÁREA MEJORA COMPETENCIAL'!S53),
   "",
   IF(
      AND(
        'ÁREA MEJORA COMPETENCIAL'!Y53&gt;6,
        'ÁREA MEJORA COMPETENCIAL'!CW53&lt;=32,
        'ÁREA ACOMPAÑAMIENTO INT TÉC'!X53&lt;=27,
        'ÁREA COMPLEMENTARIA'!CO53&lt;=20,
        Q53&lt;=P53
      ),
      0,
         IF(
               Q53=0,
               0,
               IF(
                  Z53="SI",
                  Q53/P53,
                  IF(
                     AA53="SI",
                     75/100,IF(P53=12,Q53/P53, IF(P53=24,Q53/P53, IF(
         AND('ÁREA MEJORA COMPETENCIAL'!Y53&gt;6, N53&lt;3),
         N53/3,      IF(
            OR(P53="", P53=0),
            N53/3,
                     ""
                  )
               )
            )
         )
      )
   )
)))</f>
        <v/>
      </c>
      <c r="AD53" s="7"/>
      <c r="AE53" s="5"/>
      <c r="AF53" s="5"/>
      <c r="AG53" s="5"/>
      <c r="AH53" s="5"/>
      <c r="AI53" s="5"/>
      <c r="AJ53" s="5"/>
      <c r="AK53" s="5"/>
      <c r="AL53" s="5"/>
      <c r="AM53" s="5"/>
      <c r="AN53" s="5"/>
      <c r="AO53" s="138"/>
      <c r="AP53" s="59"/>
    </row>
    <row r="54" spans="1:42" ht="18" customHeight="1" x14ac:dyDescent="0.3">
      <c r="A54" s="290" t="str">
        <f>IF(ISBLANK('ÁREA MEJORA COMPETENCIAL'!A54),"",'ÁREA MEJORA COMPETENCIAL'!A54)</f>
        <v/>
      </c>
      <c r="B54" s="291" t="str">
        <f>IF(ISBLANK('ÁREA MEJORA COMPETENCIAL'!B54),"",'ÁREA MEJORA COMPETENCIAL'!B54)</f>
        <v/>
      </c>
      <c r="C54" s="291" t="str">
        <f>IF(ISBLANK('ÁREA MEJORA COMPETENCIAL'!C54),"",'ÁREA MEJORA COMPETENCIAL'!C54)</f>
        <v/>
      </c>
      <c r="D54" s="292" t="str">
        <f>IF(ISBLANK('ÁREA MEJORA COMPETENCIAL'!D54),"",'ÁREA MEJORA COMPETENCIAL'!D54)</f>
        <v/>
      </c>
      <c r="E54" s="292" t="str">
        <f>IF(ISBLANK('ÁREA MEJORA COMPETENCIAL'!E54),"",'ÁREA MEJORA COMPETENCIAL'!E54)</f>
        <v/>
      </c>
      <c r="F54" s="292" t="str">
        <f>IF(ISBLANK('ÁREA MEJORA COMPETENCIAL'!F54),"",'ÁREA MEJORA COMPETENCIAL'!F54)</f>
        <v/>
      </c>
      <c r="G54" s="293"/>
      <c r="H54" s="294" t="str">
        <f>IF(ISBLANK('ÁREA MEJORA COMPETENCIAL'!S54),"",IF('ÁREA MEJORA COMPETENCIAL'!CX54="","",IF('ÁREA MEJORA COMPETENCIAL'!CX54&gt;=0,"SI","NO")))</f>
        <v/>
      </c>
      <c r="I54" s="295" t="str">
        <f>IF('ÁREA MEJORA COMPETENCIAL'!CY54="VER RESULTADOS","",'ÁREA MEJORA COMPETENCIAL'!CY54)</f>
        <v/>
      </c>
      <c r="J54" s="296" t="str">
        <f>IF(ISBLANK('ÁREA MEJORA COMPETENCIAL'!S54),"",IF('ÁREA MEJORA COMPETENCIAL'!CX54="","",IF('ÁREA ACOMPAÑAMIENTO INT TÉC'!Y54&gt;=0,"SI","NO")))</f>
        <v/>
      </c>
      <c r="K54" s="297" t="str">
        <f>IF('ÁREA ACOMPAÑAMIENTO INT TÉC'!Z54="VER RESULTADOS","",'ÁREA ACOMPAÑAMIENTO INT TÉC'!Z54)</f>
        <v/>
      </c>
      <c r="L54" s="298" t="str">
        <f>IF(ISBLANK('ÁREA MEJORA COMPETENCIAL'!S54),"",IF('ÁREA MEJORA COMPETENCIAL'!CX54="","",IF('ÁREA COMPLEMENTARIA'!CP54&gt;=0,"SI","NO")))</f>
        <v/>
      </c>
      <c r="M54" s="299" t="str">
        <f>IF('ÁREA COMPLEMENTARIA'!CQ54="VER RESULTADOS","",'ÁREA COMPLEMENTARIA'!CQ54)</f>
        <v/>
      </c>
      <c r="N54" s="300" t="str">
        <f>IF('ÁREA MEJORA COMPETENCIAL'!CX54="","",IF(ISBLANK('ÁREA MEJORA COMPETENCIAL'!S54),"",COUNTIF(H54:L54,"SI")))</f>
        <v/>
      </c>
      <c r="O54" s="300" t="str">
        <f>IF(ISBLANK('ÁREA MEJORA COMPETENCIAL'!S54),"",
IF('ÁREA MEJORA COMPETENCIAL'!Y54=1,12,
IF('ÁREA MEJORA COMPETENCIAL'!Y54=2,24,
IF('ÁREA MEJORA COMPETENCIAL'!Y54=3,37,IF('ÁREA MEJORA COMPETENCIAL'!T54=4,54,
IF('ÁREA MEJORA COMPETENCIAL'!Y54=5,66,
IF('ÁREA MEJORA COMPETENCIAL'!Y54=6,79,
IF('ÁREA MEJORA COMPETENCIAL'!Y54=7,95,
IF('ÁREA MEJORA COMPETENCIAL'!Y54=8,108,
IF('ÁREA MEJORA COMPETENCIAL'!Y54=9,120,
IF('ÁREA MEJORA COMPETENCIAL'!Y54=10,132,
IF('ÁREA MEJORA COMPETENCIAL'!Y54=11,145,
IF('ÁREA MEJORA COMPETENCIAL'!Y54=12,161,
IF('ÁREA MEJORA COMPETENCIAL'!Y54=13,174,
IF('ÁREA MEJORA COMPETENCIAL'!Y54=14,186,
IF('ÁREA MEJORA COMPETENCIAL'!Y54=15,199,
IF('ÁREA MEJORA COMPETENCIAL'!Y54=16,211,
IF('ÁREA MEJORA COMPETENCIAL'!Y54=17,228,
IF('ÁREA MEJORA COMPETENCIAL'!Y54=18,240,
"")))))))))))))))))))</f>
        <v/>
      </c>
      <c r="P54" s="301" t="str">
        <f>IF(ISBLANK('ÁREA MEJORA COMPETENCIAL'!S54),"",
IF('ÁREA MEJORA COMPETENCIAL'!Y54=1,12,
IF('ÁREA MEJORA COMPETENCIAL'!Y54=2,24,
IF('ÁREA MEJORA COMPETENCIAL'!Y54=7,95,
IF('ÁREA MEJORA COMPETENCIAL'!Y54=8,108,
IF('ÁREA MEJORA COMPETENCIAL'!Y54=9,120,
IF('ÁREA MEJORA COMPETENCIAL'!Y54=10,132,
IF('ÁREA MEJORA COMPETENCIAL'!Y54=11,145,
IF('ÁREA MEJORA COMPETENCIAL'!Y54=12,161,
IF('ÁREA MEJORA COMPETENCIAL'!Y54=13,174,
IF('ÁREA MEJORA COMPETENCIAL'!Y54=14,186,
IF('ÁREA MEJORA COMPETENCIAL'!Y54=15,199,
IF('ÁREA MEJORA COMPETENCIAL'!Y54=16,211,
IF('ÁREA MEJORA COMPETENCIAL'!Y54=17,228,
IF('ÁREA MEJORA COMPETENCIAL'!Y54=18,240,
"")))))))))))))))</f>
        <v/>
      </c>
      <c r="Q54" s="302" t="str">
        <f>IF(ISBLANK('ÁREA MEJORA COMPETENCIAL'!S54),"",SUM('ÁREA MEJORA COMPETENCIAL'!CW54,'ÁREA ACOMPAÑAMIENTO INT TÉC'!X54,'ÁREA COMPLEMENTARIA'!CO54))</f>
        <v/>
      </c>
      <c r="R54" s="303" t="str">
        <f>IF(N54="","",IF(Q54&gt;=P54,"",IF(AND(H54="NO",'ÁREA MEJORA COMPETENCIAL'!CY54&gt;=75%,'ÁREA ACOMPAÑAMIENTO INT TÉC'!Z54&gt;=75%,'ÁREA COMPLEMENTARIA'!CQ54&gt;=75%),"SI","NO")))</f>
        <v/>
      </c>
      <c r="S54" s="303" t="str">
        <f>IF(N54="","",IF(Q54&gt;=P54,"",(IF(AND(J54="NO",'ÁREA ACOMPAÑAMIENTO INT TÉC'!Z54&gt;=75%,'ÁREA MEJORA COMPETENCIAL'!CY54&gt;=75%,'ÁREA COMPLEMENTARIA'!CQ54&gt;=75%),"SI","NO"))))</f>
        <v/>
      </c>
      <c r="T54" s="303" t="str">
        <f>IF(N54="","",IF(Q54&gt;=P54,"",(IF(AND(L54="NO",'ÁREA COMPLEMENTARIA'!CQ54&gt;=75%,'ÁREA MEJORA COMPETENCIAL'!CY54&gt;=75%,'ÁREA ACOMPAÑAMIENTO INT TÉC'!Z54&gt;=75%),"SI","NO"))))</f>
        <v/>
      </c>
      <c r="U54" s="300" t="str">
        <f t="shared" si="4"/>
        <v/>
      </c>
      <c r="V54" s="300" t="str">
        <f t="shared" si="5"/>
        <v/>
      </c>
      <c r="W54" s="300" t="str">
        <f>IF(
 Q54=0,
 "NO",
 IF(
  OR('ÁREA MEJORA COMPETENCIAL'!Y54=0, ISBLANK('ÁREA MEJORA COMPETENCIAL'!S54)),
  "",
  IF(
   AND(U54&lt;&gt;"NO PARTICIPANTE", V54&lt;&gt;"NO PARTICIPANTE"),
   "SI",
   "NO"
  )
 )
)</f>
        <v/>
      </c>
      <c r="X54" s="300" t="str">
        <f t="shared" si="6"/>
        <v/>
      </c>
      <c r="Y54" s="300" t="str">
        <f t="shared" si="7"/>
        <v/>
      </c>
      <c r="Z54" s="304" t="str">
        <f>IF(AND('ÁREA MEJORA COMPETENCIAL'!Y54&gt;6,'ÁREA MEJORA COMPETENCIAL'!CW54&gt;=32,'ÁREA ACOMPAÑAMIENTO INT TÉC'!X54&gt;=27,'ÁREA COMPLEMENTARIA'!CO54&gt;=20,Q54&gt;=P54),"SI","")</f>
        <v/>
      </c>
      <c r="AA54" s="305" t="str">
        <f>IF(ISBLANK('ÁREA MEJORA COMPETENCIAL'!S54),"",IF(Q54&gt;=P54,"",IF('ÁREA COMPLEMENTARIA'!CN54="","NO PROCEDE",IF(N54=3,"",IF(OR(R54="SI",S54="SI",T54="SI"),"SI","NO")))))</f>
        <v/>
      </c>
      <c r="AB54" s="300" t="str">
        <f>IF(ISBLANK('ÁREA MEJORA COMPETENCIAL'!S54),"",IF(AA54="SI", "SI(*)",IF(OR(N54=3,X54="SI",Y54="SI",Z54="SI"),"SI","NO")))</f>
        <v/>
      </c>
      <c r="AC54" s="331" t="str">
        <f>IF(
   ISBLANK('ÁREA MEJORA COMPETENCIAL'!S54),
   "",
   IF(
      AND(
        'ÁREA MEJORA COMPETENCIAL'!Y54&gt;6,
        'ÁREA MEJORA COMPETENCIAL'!CW54&lt;=32,
        'ÁREA ACOMPAÑAMIENTO INT TÉC'!X54&lt;=27,
        'ÁREA COMPLEMENTARIA'!CO54&lt;=20,
        Q54&lt;=P54
      ),
      0,
         IF(
               Q54=0,
               0,
               IF(
                  Z54="SI",
                  Q54/P54,
                  IF(
                     AA54="SI",
                     75/100,IF(P54=12,Q54/P54, IF(P54=24,Q54/P54, IF(
         AND('ÁREA MEJORA COMPETENCIAL'!Y54&gt;6, N54&lt;3),
         N54/3,      IF(
            OR(P54="", P54=0),
            N54/3,
                     ""
                  )
               )
            )
         )
      )
   )
)))</f>
        <v/>
      </c>
      <c r="AD54" s="7"/>
      <c r="AE54" s="5"/>
      <c r="AF54" s="5"/>
      <c r="AG54" s="5"/>
      <c r="AH54" s="5"/>
      <c r="AI54" s="5"/>
      <c r="AJ54" s="5"/>
      <c r="AK54" s="5"/>
      <c r="AL54" s="5"/>
      <c r="AM54" s="5"/>
      <c r="AN54" s="5"/>
      <c r="AO54" s="138"/>
      <c r="AP54" s="59"/>
    </row>
    <row r="55" spans="1:42" ht="18" customHeight="1" x14ac:dyDescent="0.3">
      <c r="A55" s="290" t="str">
        <f>IF(ISBLANK('ÁREA MEJORA COMPETENCIAL'!A55),"",'ÁREA MEJORA COMPETENCIAL'!A55)</f>
        <v/>
      </c>
      <c r="B55" s="291" t="str">
        <f>IF(ISBLANK('ÁREA MEJORA COMPETENCIAL'!B55),"",'ÁREA MEJORA COMPETENCIAL'!B55)</f>
        <v/>
      </c>
      <c r="C55" s="291" t="str">
        <f>IF(ISBLANK('ÁREA MEJORA COMPETENCIAL'!C55),"",'ÁREA MEJORA COMPETENCIAL'!C55)</f>
        <v/>
      </c>
      <c r="D55" s="292" t="str">
        <f>IF(ISBLANK('ÁREA MEJORA COMPETENCIAL'!D55),"",'ÁREA MEJORA COMPETENCIAL'!D55)</f>
        <v/>
      </c>
      <c r="E55" s="292" t="str">
        <f>IF(ISBLANK('ÁREA MEJORA COMPETENCIAL'!E55),"",'ÁREA MEJORA COMPETENCIAL'!E55)</f>
        <v/>
      </c>
      <c r="F55" s="292" t="str">
        <f>IF(ISBLANK('ÁREA MEJORA COMPETENCIAL'!F55),"",'ÁREA MEJORA COMPETENCIAL'!F55)</f>
        <v/>
      </c>
      <c r="G55" s="293"/>
      <c r="H55" s="294" t="str">
        <f>IF(ISBLANK('ÁREA MEJORA COMPETENCIAL'!S55),"",IF('ÁREA MEJORA COMPETENCIAL'!CX55="","",IF('ÁREA MEJORA COMPETENCIAL'!CX55&gt;=0,"SI","NO")))</f>
        <v/>
      </c>
      <c r="I55" s="295" t="str">
        <f>IF('ÁREA MEJORA COMPETENCIAL'!CY55="VER RESULTADOS","",'ÁREA MEJORA COMPETENCIAL'!CY55)</f>
        <v/>
      </c>
      <c r="J55" s="296" t="str">
        <f>IF(ISBLANK('ÁREA MEJORA COMPETENCIAL'!S55),"",IF('ÁREA MEJORA COMPETENCIAL'!CX55="","",IF('ÁREA ACOMPAÑAMIENTO INT TÉC'!Y55&gt;=0,"SI","NO")))</f>
        <v/>
      </c>
      <c r="K55" s="297" t="str">
        <f>IF('ÁREA ACOMPAÑAMIENTO INT TÉC'!Z55="VER RESULTADOS","",'ÁREA ACOMPAÑAMIENTO INT TÉC'!Z55)</f>
        <v/>
      </c>
      <c r="L55" s="298" t="str">
        <f>IF(ISBLANK('ÁREA MEJORA COMPETENCIAL'!S55),"",IF('ÁREA MEJORA COMPETENCIAL'!CX55="","",IF('ÁREA COMPLEMENTARIA'!CP55&gt;=0,"SI","NO")))</f>
        <v/>
      </c>
      <c r="M55" s="299" t="str">
        <f>IF('ÁREA COMPLEMENTARIA'!CQ55="VER RESULTADOS","",'ÁREA COMPLEMENTARIA'!CQ55)</f>
        <v/>
      </c>
      <c r="N55" s="300" t="str">
        <f>IF('ÁREA MEJORA COMPETENCIAL'!CX55="","",IF(ISBLANK('ÁREA MEJORA COMPETENCIAL'!S55),"",COUNTIF(H55:L55,"SI")))</f>
        <v/>
      </c>
      <c r="O55" s="300" t="str">
        <f>IF(ISBLANK('ÁREA MEJORA COMPETENCIAL'!S55),"",
IF('ÁREA MEJORA COMPETENCIAL'!Y55=1,12,
IF('ÁREA MEJORA COMPETENCIAL'!Y55=2,24,
IF('ÁREA MEJORA COMPETENCIAL'!Y55=3,37,IF('ÁREA MEJORA COMPETENCIAL'!T55=4,54,
IF('ÁREA MEJORA COMPETENCIAL'!Y55=5,66,
IF('ÁREA MEJORA COMPETENCIAL'!Y55=6,79,
IF('ÁREA MEJORA COMPETENCIAL'!Y55=7,95,
IF('ÁREA MEJORA COMPETENCIAL'!Y55=8,108,
IF('ÁREA MEJORA COMPETENCIAL'!Y55=9,120,
IF('ÁREA MEJORA COMPETENCIAL'!Y55=10,132,
IF('ÁREA MEJORA COMPETENCIAL'!Y55=11,145,
IF('ÁREA MEJORA COMPETENCIAL'!Y55=12,161,
IF('ÁREA MEJORA COMPETENCIAL'!Y55=13,174,
IF('ÁREA MEJORA COMPETENCIAL'!Y55=14,186,
IF('ÁREA MEJORA COMPETENCIAL'!Y55=15,199,
IF('ÁREA MEJORA COMPETENCIAL'!Y55=16,211,
IF('ÁREA MEJORA COMPETENCIAL'!Y55=17,228,
IF('ÁREA MEJORA COMPETENCIAL'!Y55=18,240,
"")))))))))))))))))))</f>
        <v/>
      </c>
      <c r="P55" s="301" t="str">
        <f>IF(ISBLANK('ÁREA MEJORA COMPETENCIAL'!S55),"",
IF('ÁREA MEJORA COMPETENCIAL'!Y55=1,12,
IF('ÁREA MEJORA COMPETENCIAL'!Y55=2,24,
IF('ÁREA MEJORA COMPETENCIAL'!Y55=7,95,
IF('ÁREA MEJORA COMPETENCIAL'!Y55=8,108,
IF('ÁREA MEJORA COMPETENCIAL'!Y55=9,120,
IF('ÁREA MEJORA COMPETENCIAL'!Y55=10,132,
IF('ÁREA MEJORA COMPETENCIAL'!Y55=11,145,
IF('ÁREA MEJORA COMPETENCIAL'!Y55=12,161,
IF('ÁREA MEJORA COMPETENCIAL'!Y55=13,174,
IF('ÁREA MEJORA COMPETENCIAL'!Y55=14,186,
IF('ÁREA MEJORA COMPETENCIAL'!Y55=15,199,
IF('ÁREA MEJORA COMPETENCIAL'!Y55=16,211,
IF('ÁREA MEJORA COMPETENCIAL'!Y55=17,228,
IF('ÁREA MEJORA COMPETENCIAL'!Y55=18,240,
"")))))))))))))))</f>
        <v/>
      </c>
      <c r="Q55" s="302" t="str">
        <f>IF(ISBLANK('ÁREA MEJORA COMPETENCIAL'!S55),"",SUM('ÁREA MEJORA COMPETENCIAL'!CW55,'ÁREA ACOMPAÑAMIENTO INT TÉC'!X55,'ÁREA COMPLEMENTARIA'!CO55))</f>
        <v/>
      </c>
      <c r="R55" s="303" t="str">
        <f>IF(N55="","",IF(Q55&gt;=P55,"",IF(AND(H55="NO",'ÁREA MEJORA COMPETENCIAL'!CY55&gt;=75%,'ÁREA ACOMPAÑAMIENTO INT TÉC'!Z55&gt;=75%,'ÁREA COMPLEMENTARIA'!CQ55&gt;=75%),"SI","NO")))</f>
        <v/>
      </c>
      <c r="S55" s="303" t="str">
        <f>IF(N55="","",IF(Q55&gt;=P55,"",(IF(AND(J55="NO",'ÁREA ACOMPAÑAMIENTO INT TÉC'!Z55&gt;=75%,'ÁREA MEJORA COMPETENCIAL'!CY55&gt;=75%,'ÁREA COMPLEMENTARIA'!CQ55&gt;=75%),"SI","NO"))))</f>
        <v/>
      </c>
      <c r="T55" s="303" t="str">
        <f>IF(N55="","",IF(Q55&gt;=P55,"",(IF(AND(L55="NO",'ÁREA COMPLEMENTARIA'!CQ55&gt;=75%,'ÁREA MEJORA COMPETENCIAL'!CY55&gt;=75%,'ÁREA ACOMPAÑAMIENTO INT TÉC'!Z55&gt;=75%),"SI","NO"))))</f>
        <v/>
      </c>
      <c r="U55" s="300" t="str">
        <f t="shared" si="4"/>
        <v/>
      </c>
      <c r="V55" s="300" t="str">
        <f t="shared" si="5"/>
        <v/>
      </c>
      <c r="W55" s="300" t="str">
        <f>IF(
 Q55=0,
 "NO",
 IF(
  OR('ÁREA MEJORA COMPETENCIAL'!Y55=0, ISBLANK('ÁREA MEJORA COMPETENCIAL'!S55)),
  "",
  IF(
   AND(U55&lt;&gt;"NO PARTICIPANTE", V55&lt;&gt;"NO PARTICIPANTE"),
   "SI",
   "NO"
  )
 )
)</f>
        <v/>
      </c>
      <c r="X55" s="300" t="str">
        <f t="shared" si="6"/>
        <v/>
      </c>
      <c r="Y55" s="300" t="str">
        <f t="shared" si="7"/>
        <v/>
      </c>
      <c r="Z55" s="304" t="str">
        <f>IF(AND('ÁREA MEJORA COMPETENCIAL'!Y55&gt;6,'ÁREA MEJORA COMPETENCIAL'!CW55&gt;=32,'ÁREA ACOMPAÑAMIENTO INT TÉC'!X55&gt;=27,'ÁREA COMPLEMENTARIA'!CO55&gt;=20,Q55&gt;=P55),"SI","")</f>
        <v/>
      </c>
      <c r="AA55" s="305" t="str">
        <f>IF(ISBLANK('ÁREA MEJORA COMPETENCIAL'!S55),"",IF(Q55&gt;=P55,"",IF('ÁREA COMPLEMENTARIA'!CN55="","NO PROCEDE",IF(N55=3,"",IF(OR(R55="SI",S55="SI",T55="SI"),"SI","NO")))))</f>
        <v/>
      </c>
      <c r="AB55" s="300" t="str">
        <f>IF(ISBLANK('ÁREA MEJORA COMPETENCIAL'!S55),"",IF(AA55="SI", "SI(*)",IF(OR(N55=3,X55="SI",Y55="SI",Z55="SI"),"SI","NO")))</f>
        <v/>
      </c>
      <c r="AC55" s="331" t="str">
        <f>IF(
   ISBLANK('ÁREA MEJORA COMPETENCIAL'!S55),
   "",
   IF(
      AND(
        'ÁREA MEJORA COMPETENCIAL'!Y55&gt;6,
        'ÁREA MEJORA COMPETENCIAL'!CW55&lt;=32,
        'ÁREA ACOMPAÑAMIENTO INT TÉC'!X55&lt;=27,
        'ÁREA COMPLEMENTARIA'!CO55&lt;=20,
        Q55&lt;=P55
      ),
      0,
         IF(
               Q55=0,
               0,
               IF(
                  Z55="SI",
                  Q55/P55,
                  IF(
                     AA55="SI",
                     75/100,IF(P55=12,Q55/P55, IF(P55=24,Q55/P55, IF(
         AND('ÁREA MEJORA COMPETENCIAL'!Y55&gt;6, N55&lt;3),
         N55/3,      IF(
            OR(P55="", P55=0),
            N55/3,
                     ""
                  )
               )
            )
         )
      )
   )
)))</f>
        <v/>
      </c>
      <c r="AD55" s="7"/>
      <c r="AE55" s="5"/>
      <c r="AF55" s="5"/>
      <c r="AG55" s="5"/>
      <c r="AH55" s="5"/>
      <c r="AI55" s="5"/>
      <c r="AJ55" s="5"/>
      <c r="AK55" s="5"/>
      <c r="AL55" s="5"/>
      <c r="AM55" s="5"/>
      <c r="AN55" s="5"/>
      <c r="AO55" s="138"/>
      <c r="AP55" s="59"/>
    </row>
    <row r="56" spans="1:42" ht="18" customHeight="1" x14ac:dyDescent="0.3">
      <c r="A56" s="290" t="str">
        <f>IF(ISBLANK('ÁREA MEJORA COMPETENCIAL'!A56),"",'ÁREA MEJORA COMPETENCIAL'!A56)</f>
        <v/>
      </c>
      <c r="B56" s="291" t="str">
        <f>IF(ISBLANK('ÁREA MEJORA COMPETENCIAL'!B56),"",'ÁREA MEJORA COMPETENCIAL'!B56)</f>
        <v/>
      </c>
      <c r="C56" s="291" t="str">
        <f>IF(ISBLANK('ÁREA MEJORA COMPETENCIAL'!C56),"",'ÁREA MEJORA COMPETENCIAL'!C56)</f>
        <v/>
      </c>
      <c r="D56" s="292" t="str">
        <f>IF(ISBLANK('ÁREA MEJORA COMPETENCIAL'!D56),"",'ÁREA MEJORA COMPETENCIAL'!D56)</f>
        <v/>
      </c>
      <c r="E56" s="292" t="str">
        <f>IF(ISBLANK('ÁREA MEJORA COMPETENCIAL'!E56),"",'ÁREA MEJORA COMPETENCIAL'!E56)</f>
        <v/>
      </c>
      <c r="F56" s="292" t="str">
        <f>IF(ISBLANK('ÁREA MEJORA COMPETENCIAL'!F56),"",'ÁREA MEJORA COMPETENCIAL'!F56)</f>
        <v/>
      </c>
      <c r="G56" s="293"/>
      <c r="H56" s="294" t="str">
        <f>IF(ISBLANK('ÁREA MEJORA COMPETENCIAL'!S56),"",IF('ÁREA MEJORA COMPETENCIAL'!CX56="","",IF('ÁREA MEJORA COMPETENCIAL'!CX56&gt;=0,"SI","NO")))</f>
        <v/>
      </c>
      <c r="I56" s="295" t="str">
        <f>IF('ÁREA MEJORA COMPETENCIAL'!CY56="VER RESULTADOS","",'ÁREA MEJORA COMPETENCIAL'!CY56)</f>
        <v/>
      </c>
      <c r="J56" s="296" t="str">
        <f>IF(ISBLANK('ÁREA MEJORA COMPETENCIAL'!S56),"",IF('ÁREA MEJORA COMPETENCIAL'!CX56="","",IF('ÁREA ACOMPAÑAMIENTO INT TÉC'!Y56&gt;=0,"SI","NO")))</f>
        <v/>
      </c>
      <c r="K56" s="297" t="str">
        <f>IF('ÁREA ACOMPAÑAMIENTO INT TÉC'!Z56="VER RESULTADOS","",'ÁREA ACOMPAÑAMIENTO INT TÉC'!Z56)</f>
        <v/>
      </c>
      <c r="L56" s="298" t="str">
        <f>IF(ISBLANK('ÁREA MEJORA COMPETENCIAL'!S56),"",IF('ÁREA MEJORA COMPETENCIAL'!CX56="","",IF('ÁREA COMPLEMENTARIA'!CP56&gt;=0,"SI","NO")))</f>
        <v/>
      </c>
      <c r="M56" s="299" t="str">
        <f>IF('ÁREA COMPLEMENTARIA'!CQ56="VER RESULTADOS","",'ÁREA COMPLEMENTARIA'!CQ56)</f>
        <v/>
      </c>
      <c r="N56" s="300" t="str">
        <f>IF('ÁREA MEJORA COMPETENCIAL'!CX56="","",IF(ISBLANK('ÁREA MEJORA COMPETENCIAL'!S56),"",COUNTIF(H56:L56,"SI")))</f>
        <v/>
      </c>
      <c r="O56" s="300" t="str">
        <f>IF(ISBLANK('ÁREA MEJORA COMPETENCIAL'!S56),"",
IF('ÁREA MEJORA COMPETENCIAL'!Y56=1,12,
IF('ÁREA MEJORA COMPETENCIAL'!Y56=2,24,
IF('ÁREA MEJORA COMPETENCIAL'!Y56=3,37,IF('ÁREA MEJORA COMPETENCIAL'!T56=4,54,
IF('ÁREA MEJORA COMPETENCIAL'!Y56=5,66,
IF('ÁREA MEJORA COMPETENCIAL'!Y56=6,79,
IF('ÁREA MEJORA COMPETENCIAL'!Y56=7,95,
IF('ÁREA MEJORA COMPETENCIAL'!Y56=8,108,
IF('ÁREA MEJORA COMPETENCIAL'!Y56=9,120,
IF('ÁREA MEJORA COMPETENCIAL'!Y56=10,132,
IF('ÁREA MEJORA COMPETENCIAL'!Y56=11,145,
IF('ÁREA MEJORA COMPETENCIAL'!Y56=12,161,
IF('ÁREA MEJORA COMPETENCIAL'!Y56=13,174,
IF('ÁREA MEJORA COMPETENCIAL'!Y56=14,186,
IF('ÁREA MEJORA COMPETENCIAL'!Y56=15,199,
IF('ÁREA MEJORA COMPETENCIAL'!Y56=16,211,
IF('ÁREA MEJORA COMPETENCIAL'!Y56=17,228,
IF('ÁREA MEJORA COMPETENCIAL'!Y56=18,240,
"")))))))))))))))))))</f>
        <v/>
      </c>
      <c r="P56" s="301" t="str">
        <f>IF(ISBLANK('ÁREA MEJORA COMPETENCIAL'!S56),"",
IF('ÁREA MEJORA COMPETENCIAL'!Y56=1,12,
IF('ÁREA MEJORA COMPETENCIAL'!Y56=2,24,
IF('ÁREA MEJORA COMPETENCIAL'!Y56=7,95,
IF('ÁREA MEJORA COMPETENCIAL'!Y56=8,108,
IF('ÁREA MEJORA COMPETENCIAL'!Y56=9,120,
IF('ÁREA MEJORA COMPETENCIAL'!Y56=10,132,
IF('ÁREA MEJORA COMPETENCIAL'!Y56=11,145,
IF('ÁREA MEJORA COMPETENCIAL'!Y56=12,161,
IF('ÁREA MEJORA COMPETENCIAL'!Y56=13,174,
IF('ÁREA MEJORA COMPETENCIAL'!Y56=14,186,
IF('ÁREA MEJORA COMPETENCIAL'!Y56=15,199,
IF('ÁREA MEJORA COMPETENCIAL'!Y56=16,211,
IF('ÁREA MEJORA COMPETENCIAL'!Y56=17,228,
IF('ÁREA MEJORA COMPETENCIAL'!Y56=18,240,
"")))))))))))))))</f>
        <v/>
      </c>
      <c r="Q56" s="302" t="str">
        <f>IF(ISBLANK('ÁREA MEJORA COMPETENCIAL'!S56),"",SUM('ÁREA MEJORA COMPETENCIAL'!CW56,'ÁREA ACOMPAÑAMIENTO INT TÉC'!X56,'ÁREA COMPLEMENTARIA'!CO56))</f>
        <v/>
      </c>
      <c r="R56" s="303" t="str">
        <f>IF(N56="","",IF(Q56&gt;=P56,"",IF(AND(H56="NO",'ÁREA MEJORA COMPETENCIAL'!CY56&gt;=75%,'ÁREA ACOMPAÑAMIENTO INT TÉC'!Z56&gt;=75%,'ÁREA COMPLEMENTARIA'!CQ56&gt;=75%),"SI","NO")))</f>
        <v/>
      </c>
      <c r="S56" s="303" t="str">
        <f>IF(N56="","",IF(Q56&gt;=P56,"",(IF(AND(J56="NO",'ÁREA ACOMPAÑAMIENTO INT TÉC'!Z56&gt;=75%,'ÁREA MEJORA COMPETENCIAL'!CY56&gt;=75%,'ÁREA COMPLEMENTARIA'!CQ56&gt;=75%),"SI","NO"))))</f>
        <v/>
      </c>
      <c r="T56" s="303" t="str">
        <f>IF(N56="","",IF(Q56&gt;=P56,"",(IF(AND(L56="NO",'ÁREA COMPLEMENTARIA'!CQ56&gt;=75%,'ÁREA MEJORA COMPETENCIAL'!CY56&gt;=75%,'ÁREA ACOMPAÑAMIENTO INT TÉC'!Z56&gt;=75%),"SI","NO"))))</f>
        <v/>
      </c>
      <c r="U56" s="300" t="str">
        <f t="shared" si="4"/>
        <v/>
      </c>
      <c r="V56" s="300" t="str">
        <f t="shared" si="5"/>
        <v/>
      </c>
      <c r="W56" s="300" t="str">
        <f>IF(
 Q56=0,
 "NO",
 IF(
  OR('ÁREA MEJORA COMPETENCIAL'!Y56=0, ISBLANK('ÁREA MEJORA COMPETENCIAL'!S56)),
  "",
  IF(
   AND(U56&lt;&gt;"NO PARTICIPANTE", V56&lt;&gt;"NO PARTICIPANTE"),
   "SI",
   "NO"
  )
 )
)</f>
        <v/>
      </c>
      <c r="X56" s="300" t="str">
        <f t="shared" si="6"/>
        <v/>
      </c>
      <c r="Y56" s="300" t="str">
        <f t="shared" si="7"/>
        <v/>
      </c>
      <c r="Z56" s="304" t="str">
        <f>IF(AND('ÁREA MEJORA COMPETENCIAL'!Y56&gt;6,'ÁREA MEJORA COMPETENCIAL'!CW56&gt;=32,'ÁREA ACOMPAÑAMIENTO INT TÉC'!X56&gt;=27,'ÁREA COMPLEMENTARIA'!CO56&gt;=20,Q56&gt;=P56),"SI","")</f>
        <v/>
      </c>
      <c r="AA56" s="305" t="str">
        <f>IF(ISBLANK('ÁREA MEJORA COMPETENCIAL'!S56),"",IF(Q56&gt;=P56,"",IF('ÁREA COMPLEMENTARIA'!CN56="","NO PROCEDE",IF(N56=3,"",IF(OR(R56="SI",S56="SI",T56="SI"),"SI","NO")))))</f>
        <v/>
      </c>
      <c r="AB56" s="300" t="str">
        <f>IF(ISBLANK('ÁREA MEJORA COMPETENCIAL'!S56),"",IF(AA56="SI", "SI(*)",IF(OR(N56=3,X56="SI",Y56="SI",Z56="SI"),"SI","NO")))</f>
        <v/>
      </c>
      <c r="AC56" s="331" t="str">
        <f>IF(
   ISBLANK('ÁREA MEJORA COMPETENCIAL'!S56),
   "",
   IF(
      AND(
        'ÁREA MEJORA COMPETENCIAL'!Y56&gt;6,
        'ÁREA MEJORA COMPETENCIAL'!CW56&lt;=32,
        'ÁREA ACOMPAÑAMIENTO INT TÉC'!X56&lt;=27,
        'ÁREA COMPLEMENTARIA'!CO56&lt;=20,
        Q56&lt;=P56
      ),
      0,
         IF(
               Q56=0,
               0,
               IF(
                  Z56="SI",
                  Q56/P56,
                  IF(
                     AA56="SI",
                     75/100,IF(P56=12,Q56/P56, IF(P56=24,Q56/P56, IF(
         AND('ÁREA MEJORA COMPETENCIAL'!Y56&gt;6, N56&lt;3),
         N56/3,      IF(
            OR(P56="", P56=0),
            N56/3,
                     ""
                  )
               )
            )
         )
      )
   )
)))</f>
        <v/>
      </c>
      <c r="AD56" s="7"/>
      <c r="AE56" s="5"/>
      <c r="AF56" s="5"/>
      <c r="AG56" s="5"/>
      <c r="AH56" s="5"/>
      <c r="AI56" s="5"/>
      <c r="AJ56" s="5"/>
      <c r="AK56" s="5"/>
      <c r="AL56" s="5"/>
      <c r="AM56" s="5"/>
      <c r="AN56" s="5"/>
      <c r="AO56" s="138"/>
      <c r="AP56" s="59"/>
    </row>
    <row r="57" spans="1:42" ht="18" customHeight="1" x14ac:dyDescent="0.3">
      <c r="A57" s="290" t="str">
        <f>IF(ISBLANK('ÁREA MEJORA COMPETENCIAL'!A57),"",'ÁREA MEJORA COMPETENCIAL'!A57)</f>
        <v/>
      </c>
      <c r="B57" s="291" t="str">
        <f>IF(ISBLANK('ÁREA MEJORA COMPETENCIAL'!B57),"",'ÁREA MEJORA COMPETENCIAL'!B57)</f>
        <v/>
      </c>
      <c r="C57" s="291" t="str">
        <f>IF(ISBLANK('ÁREA MEJORA COMPETENCIAL'!C57),"",'ÁREA MEJORA COMPETENCIAL'!C57)</f>
        <v/>
      </c>
      <c r="D57" s="292" t="str">
        <f>IF(ISBLANK('ÁREA MEJORA COMPETENCIAL'!D57),"",'ÁREA MEJORA COMPETENCIAL'!D57)</f>
        <v/>
      </c>
      <c r="E57" s="292" t="str">
        <f>IF(ISBLANK('ÁREA MEJORA COMPETENCIAL'!E57),"",'ÁREA MEJORA COMPETENCIAL'!E57)</f>
        <v/>
      </c>
      <c r="F57" s="292" t="str">
        <f>IF(ISBLANK('ÁREA MEJORA COMPETENCIAL'!F57),"",'ÁREA MEJORA COMPETENCIAL'!F57)</f>
        <v/>
      </c>
      <c r="G57" s="293"/>
      <c r="H57" s="294" t="str">
        <f>IF(ISBLANK('ÁREA MEJORA COMPETENCIAL'!S57),"",IF('ÁREA MEJORA COMPETENCIAL'!CX57="","",IF('ÁREA MEJORA COMPETENCIAL'!CX57&gt;=0,"SI","NO")))</f>
        <v/>
      </c>
      <c r="I57" s="295" t="str">
        <f>IF('ÁREA MEJORA COMPETENCIAL'!CY57="VER RESULTADOS","",'ÁREA MEJORA COMPETENCIAL'!CY57)</f>
        <v/>
      </c>
      <c r="J57" s="296" t="str">
        <f>IF(ISBLANK('ÁREA MEJORA COMPETENCIAL'!S57),"",IF('ÁREA MEJORA COMPETENCIAL'!CX57="","",IF('ÁREA ACOMPAÑAMIENTO INT TÉC'!Y57&gt;=0,"SI","NO")))</f>
        <v/>
      </c>
      <c r="K57" s="297" t="str">
        <f>IF('ÁREA ACOMPAÑAMIENTO INT TÉC'!Z57="VER RESULTADOS","",'ÁREA ACOMPAÑAMIENTO INT TÉC'!Z57)</f>
        <v/>
      </c>
      <c r="L57" s="298" t="str">
        <f>IF(ISBLANK('ÁREA MEJORA COMPETENCIAL'!S57),"",IF('ÁREA MEJORA COMPETENCIAL'!CX57="","",IF('ÁREA COMPLEMENTARIA'!CP57&gt;=0,"SI","NO")))</f>
        <v/>
      </c>
      <c r="M57" s="299" t="str">
        <f>IF('ÁREA COMPLEMENTARIA'!CQ57="VER RESULTADOS","",'ÁREA COMPLEMENTARIA'!CQ57)</f>
        <v/>
      </c>
      <c r="N57" s="300" t="str">
        <f>IF('ÁREA MEJORA COMPETENCIAL'!CX57="","",IF(ISBLANK('ÁREA MEJORA COMPETENCIAL'!S57),"",COUNTIF(H57:L57,"SI")))</f>
        <v/>
      </c>
      <c r="O57" s="300" t="str">
        <f>IF(ISBLANK('ÁREA MEJORA COMPETENCIAL'!S57),"",
IF('ÁREA MEJORA COMPETENCIAL'!Y57=1,12,
IF('ÁREA MEJORA COMPETENCIAL'!Y57=2,24,
IF('ÁREA MEJORA COMPETENCIAL'!Y57=3,37,IF('ÁREA MEJORA COMPETENCIAL'!T57=4,54,
IF('ÁREA MEJORA COMPETENCIAL'!Y57=5,66,
IF('ÁREA MEJORA COMPETENCIAL'!Y57=6,79,
IF('ÁREA MEJORA COMPETENCIAL'!Y57=7,95,
IF('ÁREA MEJORA COMPETENCIAL'!Y57=8,108,
IF('ÁREA MEJORA COMPETENCIAL'!Y57=9,120,
IF('ÁREA MEJORA COMPETENCIAL'!Y57=10,132,
IF('ÁREA MEJORA COMPETENCIAL'!Y57=11,145,
IF('ÁREA MEJORA COMPETENCIAL'!Y57=12,161,
IF('ÁREA MEJORA COMPETENCIAL'!Y57=13,174,
IF('ÁREA MEJORA COMPETENCIAL'!Y57=14,186,
IF('ÁREA MEJORA COMPETENCIAL'!Y57=15,199,
IF('ÁREA MEJORA COMPETENCIAL'!Y57=16,211,
IF('ÁREA MEJORA COMPETENCIAL'!Y57=17,228,
IF('ÁREA MEJORA COMPETENCIAL'!Y57=18,240,
"")))))))))))))))))))</f>
        <v/>
      </c>
      <c r="P57" s="301" t="str">
        <f>IF(ISBLANK('ÁREA MEJORA COMPETENCIAL'!S57),"",
IF('ÁREA MEJORA COMPETENCIAL'!Y57=1,12,
IF('ÁREA MEJORA COMPETENCIAL'!Y57=2,24,
IF('ÁREA MEJORA COMPETENCIAL'!Y57=7,95,
IF('ÁREA MEJORA COMPETENCIAL'!Y57=8,108,
IF('ÁREA MEJORA COMPETENCIAL'!Y57=9,120,
IF('ÁREA MEJORA COMPETENCIAL'!Y57=10,132,
IF('ÁREA MEJORA COMPETENCIAL'!Y57=11,145,
IF('ÁREA MEJORA COMPETENCIAL'!Y57=12,161,
IF('ÁREA MEJORA COMPETENCIAL'!Y57=13,174,
IF('ÁREA MEJORA COMPETENCIAL'!Y57=14,186,
IF('ÁREA MEJORA COMPETENCIAL'!Y57=15,199,
IF('ÁREA MEJORA COMPETENCIAL'!Y57=16,211,
IF('ÁREA MEJORA COMPETENCIAL'!Y57=17,228,
IF('ÁREA MEJORA COMPETENCIAL'!Y57=18,240,
"")))))))))))))))</f>
        <v/>
      </c>
      <c r="Q57" s="302" t="str">
        <f>IF(ISBLANK('ÁREA MEJORA COMPETENCIAL'!S57),"",SUM('ÁREA MEJORA COMPETENCIAL'!CW57,'ÁREA ACOMPAÑAMIENTO INT TÉC'!X57,'ÁREA COMPLEMENTARIA'!CO57))</f>
        <v/>
      </c>
      <c r="R57" s="303" t="str">
        <f>IF(N57="","",IF(Q57&gt;=P57,"",IF(AND(H57="NO",'ÁREA MEJORA COMPETENCIAL'!CY57&gt;=75%,'ÁREA ACOMPAÑAMIENTO INT TÉC'!Z57&gt;=75%,'ÁREA COMPLEMENTARIA'!CQ57&gt;=75%),"SI","NO")))</f>
        <v/>
      </c>
      <c r="S57" s="303" t="str">
        <f>IF(N57="","",IF(Q57&gt;=P57,"",(IF(AND(J57="NO",'ÁREA ACOMPAÑAMIENTO INT TÉC'!Z57&gt;=75%,'ÁREA MEJORA COMPETENCIAL'!CY57&gt;=75%,'ÁREA COMPLEMENTARIA'!CQ57&gt;=75%),"SI","NO"))))</f>
        <v/>
      </c>
      <c r="T57" s="303" t="str">
        <f>IF(N57="","",IF(Q57&gt;=P57,"",(IF(AND(L57="NO",'ÁREA COMPLEMENTARIA'!CQ57&gt;=75%,'ÁREA MEJORA COMPETENCIAL'!CY57&gt;=75%,'ÁREA ACOMPAÑAMIENTO INT TÉC'!Z57&gt;=75%),"SI","NO"))))</f>
        <v/>
      </c>
      <c r="U57" s="300" t="str">
        <f t="shared" si="4"/>
        <v/>
      </c>
      <c r="V57" s="300" t="str">
        <f t="shared" si="5"/>
        <v/>
      </c>
      <c r="W57" s="300" t="str">
        <f>IF(
 Q57=0,
 "NO",
 IF(
  OR('ÁREA MEJORA COMPETENCIAL'!Y57=0, ISBLANK('ÁREA MEJORA COMPETENCIAL'!S57)),
  "",
  IF(
   AND(U57&lt;&gt;"NO PARTICIPANTE", V57&lt;&gt;"NO PARTICIPANTE"),
   "SI",
   "NO"
  )
 )
)</f>
        <v/>
      </c>
      <c r="X57" s="300" t="str">
        <f t="shared" si="6"/>
        <v/>
      </c>
      <c r="Y57" s="300" t="str">
        <f t="shared" si="7"/>
        <v/>
      </c>
      <c r="Z57" s="304" t="str">
        <f>IF(AND('ÁREA MEJORA COMPETENCIAL'!Y57&gt;6,'ÁREA MEJORA COMPETENCIAL'!CW57&gt;=32,'ÁREA ACOMPAÑAMIENTO INT TÉC'!X57&gt;=27,'ÁREA COMPLEMENTARIA'!CO57&gt;=20,Q57&gt;=P57),"SI","")</f>
        <v/>
      </c>
      <c r="AA57" s="305" t="str">
        <f>IF(ISBLANK('ÁREA MEJORA COMPETENCIAL'!S57),"",IF(Q57&gt;=P57,"",IF('ÁREA COMPLEMENTARIA'!CN57="","NO PROCEDE",IF(N57=3,"",IF(OR(R57="SI",S57="SI",T57="SI"),"SI","NO")))))</f>
        <v/>
      </c>
      <c r="AB57" s="300" t="str">
        <f>IF(ISBLANK('ÁREA MEJORA COMPETENCIAL'!S57),"",IF(AA57="SI", "SI(*)",IF(OR(N57=3,X57="SI",Y57="SI",Z57="SI"),"SI","NO")))</f>
        <v/>
      </c>
      <c r="AC57" s="331" t="str">
        <f>IF(
   ISBLANK('ÁREA MEJORA COMPETENCIAL'!S57),
   "",
   IF(
      AND(
        'ÁREA MEJORA COMPETENCIAL'!Y57&gt;6,
        'ÁREA MEJORA COMPETENCIAL'!CW57&lt;=32,
        'ÁREA ACOMPAÑAMIENTO INT TÉC'!X57&lt;=27,
        'ÁREA COMPLEMENTARIA'!CO57&lt;=20,
        Q57&lt;=P57
      ),
      0,
         IF(
               Q57=0,
               0,
               IF(
                  Z57="SI",
                  Q57/P57,
                  IF(
                     AA57="SI",
                     75/100,IF(P57=12,Q57/P57, IF(P57=24,Q57/P57, IF(
         AND('ÁREA MEJORA COMPETENCIAL'!Y57&gt;6, N57&lt;3),
         N57/3,      IF(
            OR(P57="", P57=0),
            N57/3,
                     ""
                  )
               )
            )
         )
      )
   )
)))</f>
        <v/>
      </c>
      <c r="AD57" s="7"/>
      <c r="AE57" s="5"/>
      <c r="AF57" s="5"/>
      <c r="AG57" s="5"/>
      <c r="AH57" s="5"/>
      <c r="AI57" s="5"/>
      <c r="AJ57" s="5"/>
      <c r="AK57" s="5"/>
      <c r="AL57" s="5"/>
      <c r="AM57" s="5"/>
      <c r="AN57" s="5"/>
      <c r="AO57" s="138"/>
      <c r="AP57" s="59"/>
    </row>
    <row r="58" spans="1:42" ht="18" customHeight="1" x14ac:dyDescent="0.3">
      <c r="A58" s="290" t="str">
        <f>IF(ISBLANK('ÁREA MEJORA COMPETENCIAL'!A58),"",'ÁREA MEJORA COMPETENCIAL'!A58)</f>
        <v/>
      </c>
      <c r="B58" s="291" t="str">
        <f>IF(ISBLANK('ÁREA MEJORA COMPETENCIAL'!B58),"",'ÁREA MEJORA COMPETENCIAL'!B58)</f>
        <v/>
      </c>
      <c r="C58" s="291" t="str">
        <f>IF(ISBLANK('ÁREA MEJORA COMPETENCIAL'!C58),"",'ÁREA MEJORA COMPETENCIAL'!C58)</f>
        <v/>
      </c>
      <c r="D58" s="292" t="str">
        <f>IF(ISBLANK('ÁREA MEJORA COMPETENCIAL'!D58),"",'ÁREA MEJORA COMPETENCIAL'!D58)</f>
        <v/>
      </c>
      <c r="E58" s="292" t="str">
        <f>IF(ISBLANK('ÁREA MEJORA COMPETENCIAL'!E58),"",'ÁREA MEJORA COMPETENCIAL'!E58)</f>
        <v/>
      </c>
      <c r="F58" s="292" t="str">
        <f>IF(ISBLANK('ÁREA MEJORA COMPETENCIAL'!F58),"",'ÁREA MEJORA COMPETENCIAL'!F58)</f>
        <v/>
      </c>
      <c r="G58" s="293"/>
      <c r="H58" s="294" t="str">
        <f>IF(ISBLANK('ÁREA MEJORA COMPETENCIAL'!S58),"",IF('ÁREA MEJORA COMPETENCIAL'!CX58="","",IF('ÁREA MEJORA COMPETENCIAL'!CX58&gt;=0,"SI","NO")))</f>
        <v/>
      </c>
      <c r="I58" s="295" t="str">
        <f>IF('ÁREA MEJORA COMPETENCIAL'!CY58="VER RESULTADOS","",'ÁREA MEJORA COMPETENCIAL'!CY58)</f>
        <v/>
      </c>
      <c r="J58" s="296" t="str">
        <f>IF(ISBLANK('ÁREA MEJORA COMPETENCIAL'!S58),"",IF('ÁREA MEJORA COMPETENCIAL'!CX58="","",IF('ÁREA ACOMPAÑAMIENTO INT TÉC'!Y58&gt;=0,"SI","NO")))</f>
        <v/>
      </c>
      <c r="K58" s="297" t="str">
        <f>IF('ÁREA ACOMPAÑAMIENTO INT TÉC'!Z58="VER RESULTADOS","",'ÁREA ACOMPAÑAMIENTO INT TÉC'!Z58)</f>
        <v/>
      </c>
      <c r="L58" s="298" t="str">
        <f>IF(ISBLANK('ÁREA MEJORA COMPETENCIAL'!S58),"",IF('ÁREA MEJORA COMPETENCIAL'!CX58="","",IF('ÁREA COMPLEMENTARIA'!CP58&gt;=0,"SI","NO")))</f>
        <v/>
      </c>
      <c r="M58" s="299" t="str">
        <f>IF('ÁREA COMPLEMENTARIA'!CQ58="VER RESULTADOS","",'ÁREA COMPLEMENTARIA'!CQ58)</f>
        <v/>
      </c>
      <c r="N58" s="300" t="str">
        <f>IF('ÁREA MEJORA COMPETENCIAL'!CX58="","",IF(ISBLANK('ÁREA MEJORA COMPETENCIAL'!S58),"",COUNTIF(H58:L58,"SI")))</f>
        <v/>
      </c>
      <c r="O58" s="300" t="str">
        <f>IF(ISBLANK('ÁREA MEJORA COMPETENCIAL'!S58),"",
IF('ÁREA MEJORA COMPETENCIAL'!Y58=1,12,
IF('ÁREA MEJORA COMPETENCIAL'!Y58=2,24,
IF('ÁREA MEJORA COMPETENCIAL'!Y58=3,37,IF('ÁREA MEJORA COMPETENCIAL'!T58=4,54,
IF('ÁREA MEJORA COMPETENCIAL'!Y58=5,66,
IF('ÁREA MEJORA COMPETENCIAL'!Y58=6,79,
IF('ÁREA MEJORA COMPETENCIAL'!Y58=7,95,
IF('ÁREA MEJORA COMPETENCIAL'!Y58=8,108,
IF('ÁREA MEJORA COMPETENCIAL'!Y58=9,120,
IF('ÁREA MEJORA COMPETENCIAL'!Y58=10,132,
IF('ÁREA MEJORA COMPETENCIAL'!Y58=11,145,
IF('ÁREA MEJORA COMPETENCIAL'!Y58=12,161,
IF('ÁREA MEJORA COMPETENCIAL'!Y58=13,174,
IF('ÁREA MEJORA COMPETENCIAL'!Y58=14,186,
IF('ÁREA MEJORA COMPETENCIAL'!Y58=15,199,
IF('ÁREA MEJORA COMPETENCIAL'!Y58=16,211,
IF('ÁREA MEJORA COMPETENCIAL'!Y58=17,228,
IF('ÁREA MEJORA COMPETENCIAL'!Y58=18,240,
"")))))))))))))))))))</f>
        <v/>
      </c>
      <c r="P58" s="301" t="str">
        <f>IF(ISBLANK('ÁREA MEJORA COMPETENCIAL'!S58),"",
IF('ÁREA MEJORA COMPETENCIAL'!Y58=1,12,
IF('ÁREA MEJORA COMPETENCIAL'!Y58=2,24,
IF('ÁREA MEJORA COMPETENCIAL'!Y58=7,95,
IF('ÁREA MEJORA COMPETENCIAL'!Y58=8,108,
IF('ÁREA MEJORA COMPETENCIAL'!Y58=9,120,
IF('ÁREA MEJORA COMPETENCIAL'!Y58=10,132,
IF('ÁREA MEJORA COMPETENCIAL'!Y58=11,145,
IF('ÁREA MEJORA COMPETENCIAL'!Y58=12,161,
IF('ÁREA MEJORA COMPETENCIAL'!Y58=13,174,
IF('ÁREA MEJORA COMPETENCIAL'!Y58=14,186,
IF('ÁREA MEJORA COMPETENCIAL'!Y58=15,199,
IF('ÁREA MEJORA COMPETENCIAL'!Y58=16,211,
IF('ÁREA MEJORA COMPETENCIAL'!Y58=17,228,
IF('ÁREA MEJORA COMPETENCIAL'!Y58=18,240,
"")))))))))))))))</f>
        <v/>
      </c>
      <c r="Q58" s="302" t="str">
        <f>IF(ISBLANK('ÁREA MEJORA COMPETENCIAL'!S58),"",SUM('ÁREA MEJORA COMPETENCIAL'!CW58,'ÁREA ACOMPAÑAMIENTO INT TÉC'!X58,'ÁREA COMPLEMENTARIA'!CO58))</f>
        <v/>
      </c>
      <c r="R58" s="303" t="str">
        <f>IF(N58="","",IF(Q58&gt;=P58,"",IF(AND(H58="NO",'ÁREA MEJORA COMPETENCIAL'!CY58&gt;=75%,'ÁREA ACOMPAÑAMIENTO INT TÉC'!Z58&gt;=75%,'ÁREA COMPLEMENTARIA'!CQ58&gt;=75%),"SI","NO")))</f>
        <v/>
      </c>
      <c r="S58" s="303" t="str">
        <f>IF(N58="","",IF(Q58&gt;=P58,"",(IF(AND(J58="NO",'ÁREA ACOMPAÑAMIENTO INT TÉC'!Z58&gt;=75%,'ÁREA MEJORA COMPETENCIAL'!CY58&gt;=75%,'ÁREA COMPLEMENTARIA'!CQ58&gt;=75%),"SI","NO"))))</f>
        <v/>
      </c>
      <c r="T58" s="303" t="str">
        <f>IF(N58="","",IF(Q58&gt;=P58,"",(IF(AND(L58="NO",'ÁREA COMPLEMENTARIA'!CQ58&gt;=75%,'ÁREA MEJORA COMPETENCIAL'!CY58&gt;=75%,'ÁREA ACOMPAÑAMIENTO INT TÉC'!Z58&gt;=75%),"SI","NO"))))</f>
        <v/>
      </c>
      <c r="U58" s="300" t="str">
        <f t="shared" si="4"/>
        <v/>
      </c>
      <c r="V58" s="300" t="str">
        <f t="shared" si="5"/>
        <v/>
      </c>
      <c r="W58" s="300" t="str">
        <f>IF(
 Q58=0,
 "NO",
 IF(
  OR('ÁREA MEJORA COMPETENCIAL'!Y58=0, ISBLANK('ÁREA MEJORA COMPETENCIAL'!S58)),
  "",
  IF(
   AND(U58&lt;&gt;"NO PARTICIPANTE", V58&lt;&gt;"NO PARTICIPANTE"),
   "SI",
   "NO"
  )
 )
)</f>
        <v/>
      </c>
      <c r="X58" s="300" t="str">
        <f t="shared" si="6"/>
        <v/>
      </c>
      <c r="Y58" s="300" t="str">
        <f t="shared" si="7"/>
        <v/>
      </c>
      <c r="Z58" s="304" t="str">
        <f>IF(AND('ÁREA MEJORA COMPETENCIAL'!Y58&gt;6,'ÁREA MEJORA COMPETENCIAL'!CW58&gt;=32,'ÁREA ACOMPAÑAMIENTO INT TÉC'!X58&gt;=27,'ÁREA COMPLEMENTARIA'!CO58&gt;=20,Q58&gt;=P58),"SI","")</f>
        <v/>
      </c>
      <c r="AA58" s="305" t="str">
        <f>IF(ISBLANK('ÁREA MEJORA COMPETENCIAL'!S58),"",IF(Q58&gt;=P58,"",IF('ÁREA COMPLEMENTARIA'!CN58="","NO PROCEDE",IF(N58=3,"",IF(OR(R58="SI",S58="SI",T58="SI"),"SI","NO")))))</f>
        <v/>
      </c>
      <c r="AB58" s="300" t="str">
        <f>IF(ISBLANK('ÁREA MEJORA COMPETENCIAL'!S58),"",IF(AA58="SI", "SI(*)",IF(OR(N58=3,X58="SI",Y58="SI",Z58="SI"),"SI","NO")))</f>
        <v/>
      </c>
      <c r="AC58" s="331" t="str">
        <f>IF(
   ISBLANK('ÁREA MEJORA COMPETENCIAL'!S58),
   "",
   IF(
      AND(
        'ÁREA MEJORA COMPETENCIAL'!Y58&gt;6,
        'ÁREA MEJORA COMPETENCIAL'!CW58&lt;=32,
        'ÁREA ACOMPAÑAMIENTO INT TÉC'!X58&lt;=27,
        'ÁREA COMPLEMENTARIA'!CO58&lt;=20,
        Q58&lt;=P58
      ),
      0,
         IF(
               Q58=0,
               0,
               IF(
                  Z58="SI",
                  Q58/P58,
                  IF(
                     AA58="SI",
                     75/100,IF(P58=12,Q58/P58, IF(P58=24,Q58/P58, IF(
         AND('ÁREA MEJORA COMPETENCIAL'!Y58&gt;6, N58&lt;3),
         N58/3,      IF(
            OR(P58="", P58=0),
            N58/3,
                     ""
                  )
               )
            )
         )
      )
   )
)))</f>
        <v/>
      </c>
      <c r="AD58" s="7"/>
      <c r="AE58" s="5"/>
      <c r="AF58" s="5"/>
      <c r="AG58" s="5"/>
      <c r="AH58" s="5"/>
      <c r="AI58" s="5"/>
      <c r="AJ58" s="5"/>
      <c r="AK58" s="5"/>
      <c r="AL58" s="5"/>
      <c r="AM58" s="5"/>
      <c r="AN58" s="5"/>
      <c r="AO58" s="138"/>
      <c r="AP58" s="59"/>
    </row>
    <row r="59" spans="1:42" ht="18" customHeight="1" x14ac:dyDescent="0.3">
      <c r="A59" s="290" t="str">
        <f>IF(ISBLANK('ÁREA MEJORA COMPETENCIAL'!A59),"",'ÁREA MEJORA COMPETENCIAL'!A59)</f>
        <v/>
      </c>
      <c r="B59" s="291" t="str">
        <f>IF(ISBLANK('ÁREA MEJORA COMPETENCIAL'!B59),"",'ÁREA MEJORA COMPETENCIAL'!B59)</f>
        <v/>
      </c>
      <c r="C59" s="291" t="str">
        <f>IF(ISBLANK('ÁREA MEJORA COMPETENCIAL'!C59),"",'ÁREA MEJORA COMPETENCIAL'!C59)</f>
        <v/>
      </c>
      <c r="D59" s="292" t="str">
        <f>IF(ISBLANK('ÁREA MEJORA COMPETENCIAL'!D59),"",'ÁREA MEJORA COMPETENCIAL'!D59)</f>
        <v/>
      </c>
      <c r="E59" s="292" t="str">
        <f>IF(ISBLANK('ÁREA MEJORA COMPETENCIAL'!E59),"",'ÁREA MEJORA COMPETENCIAL'!E59)</f>
        <v/>
      </c>
      <c r="F59" s="292" t="str">
        <f>IF(ISBLANK('ÁREA MEJORA COMPETENCIAL'!F59),"",'ÁREA MEJORA COMPETENCIAL'!F59)</f>
        <v/>
      </c>
      <c r="G59" s="293"/>
      <c r="H59" s="294" t="str">
        <f>IF(ISBLANK('ÁREA MEJORA COMPETENCIAL'!S59),"",IF('ÁREA MEJORA COMPETENCIAL'!CX59="","",IF('ÁREA MEJORA COMPETENCIAL'!CX59&gt;=0,"SI","NO")))</f>
        <v/>
      </c>
      <c r="I59" s="295" t="str">
        <f>IF('ÁREA MEJORA COMPETENCIAL'!CY59="VER RESULTADOS","",'ÁREA MEJORA COMPETENCIAL'!CY59)</f>
        <v/>
      </c>
      <c r="J59" s="296" t="str">
        <f>IF(ISBLANK('ÁREA MEJORA COMPETENCIAL'!S59),"",IF('ÁREA MEJORA COMPETENCIAL'!CX59="","",IF('ÁREA ACOMPAÑAMIENTO INT TÉC'!Y59&gt;=0,"SI","NO")))</f>
        <v/>
      </c>
      <c r="K59" s="297" t="str">
        <f>IF('ÁREA ACOMPAÑAMIENTO INT TÉC'!Z59="VER RESULTADOS","",'ÁREA ACOMPAÑAMIENTO INT TÉC'!Z59)</f>
        <v/>
      </c>
      <c r="L59" s="298" t="str">
        <f>IF(ISBLANK('ÁREA MEJORA COMPETENCIAL'!S59),"",IF('ÁREA MEJORA COMPETENCIAL'!CX59="","",IF('ÁREA COMPLEMENTARIA'!CP59&gt;=0,"SI","NO")))</f>
        <v/>
      </c>
      <c r="M59" s="299" t="str">
        <f>IF('ÁREA COMPLEMENTARIA'!CQ59="VER RESULTADOS","",'ÁREA COMPLEMENTARIA'!CQ59)</f>
        <v/>
      </c>
      <c r="N59" s="300" t="str">
        <f>IF('ÁREA MEJORA COMPETENCIAL'!CX59="","",IF(ISBLANK('ÁREA MEJORA COMPETENCIAL'!S59),"",COUNTIF(H59:L59,"SI")))</f>
        <v/>
      </c>
      <c r="O59" s="300" t="str">
        <f>IF(ISBLANK('ÁREA MEJORA COMPETENCIAL'!S59),"",
IF('ÁREA MEJORA COMPETENCIAL'!Y59=1,12,
IF('ÁREA MEJORA COMPETENCIAL'!Y59=2,24,
IF('ÁREA MEJORA COMPETENCIAL'!Y59=3,37,IF('ÁREA MEJORA COMPETENCIAL'!T59=4,54,
IF('ÁREA MEJORA COMPETENCIAL'!Y59=5,66,
IF('ÁREA MEJORA COMPETENCIAL'!Y59=6,79,
IF('ÁREA MEJORA COMPETENCIAL'!Y59=7,95,
IF('ÁREA MEJORA COMPETENCIAL'!Y59=8,108,
IF('ÁREA MEJORA COMPETENCIAL'!Y59=9,120,
IF('ÁREA MEJORA COMPETENCIAL'!Y59=10,132,
IF('ÁREA MEJORA COMPETENCIAL'!Y59=11,145,
IF('ÁREA MEJORA COMPETENCIAL'!Y59=12,161,
IF('ÁREA MEJORA COMPETENCIAL'!Y59=13,174,
IF('ÁREA MEJORA COMPETENCIAL'!Y59=14,186,
IF('ÁREA MEJORA COMPETENCIAL'!Y59=15,199,
IF('ÁREA MEJORA COMPETENCIAL'!Y59=16,211,
IF('ÁREA MEJORA COMPETENCIAL'!Y59=17,228,
IF('ÁREA MEJORA COMPETENCIAL'!Y59=18,240,
"")))))))))))))))))))</f>
        <v/>
      </c>
      <c r="P59" s="301" t="str">
        <f>IF(ISBLANK('ÁREA MEJORA COMPETENCIAL'!S59),"",
IF('ÁREA MEJORA COMPETENCIAL'!Y59=1,12,
IF('ÁREA MEJORA COMPETENCIAL'!Y59=2,24,
IF('ÁREA MEJORA COMPETENCIAL'!Y59=7,95,
IF('ÁREA MEJORA COMPETENCIAL'!Y59=8,108,
IF('ÁREA MEJORA COMPETENCIAL'!Y59=9,120,
IF('ÁREA MEJORA COMPETENCIAL'!Y59=10,132,
IF('ÁREA MEJORA COMPETENCIAL'!Y59=11,145,
IF('ÁREA MEJORA COMPETENCIAL'!Y59=12,161,
IF('ÁREA MEJORA COMPETENCIAL'!Y59=13,174,
IF('ÁREA MEJORA COMPETENCIAL'!Y59=14,186,
IF('ÁREA MEJORA COMPETENCIAL'!Y59=15,199,
IF('ÁREA MEJORA COMPETENCIAL'!Y59=16,211,
IF('ÁREA MEJORA COMPETENCIAL'!Y59=17,228,
IF('ÁREA MEJORA COMPETENCIAL'!Y59=18,240,
"")))))))))))))))</f>
        <v/>
      </c>
      <c r="Q59" s="302" t="str">
        <f>IF(ISBLANK('ÁREA MEJORA COMPETENCIAL'!S59),"",SUM('ÁREA MEJORA COMPETENCIAL'!CW59,'ÁREA ACOMPAÑAMIENTO INT TÉC'!X59,'ÁREA COMPLEMENTARIA'!CO59))</f>
        <v/>
      </c>
      <c r="R59" s="303" t="str">
        <f>IF(N59="","",IF(Q59&gt;=P59,"",IF(AND(H59="NO",'ÁREA MEJORA COMPETENCIAL'!CY59&gt;=75%,'ÁREA ACOMPAÑAMIENTO INT TÉC'!Z59&gt;=75%,'ÁREA COMPLEMENTARIA'!CQ59&gt;=75%),"SI","NO")))</f>
        <v/>
      </c>
      <c r="S59" s="303" t="str">
        <f>IF(N59="","",IF(Q59&gt;=P59,"",(IF(AND(J59="NO",'ÁREA ACOMPAÑAMIENTO INT TÉC'!Z59&gt;=75%,'ÁREA MEJORA COMPETENCIAL'!CY59&gt;=75%,'ÁREA COMPLEMENTARIA'!CQ59&gt;=75%),"SI","NO"))))</f>
        <v/>
      </c>
      <c r="T59" s="303" t="str">
        <f>IF(N59="","",IF(Q59&gt;=P59,"",(IF(AND(L59="NO",'ÁREA COMPLEMENTARIA'!CQ59&gt;=75%,'ÁREA MEJORA COMPETENCIAL'!CY59&gt;=75%,'ÁREA ACOMPAÑAMIENTO INT TÉC'!Z59&gt;=75%),"SI","NO"))))</f>
        <v/>
      </c>
      <c r="U59" s="300" t="str">
        <f t="shared" si="4"/>
        <v/>
      </c>
      <c r="V59" s="300" t="str">
        <f t="shared" si="5"/>
        <v/>
      </c>
      <c r="W59" s="300" t="str">
        <f>IF(
 Q59=0,
 "NO",
 IF(
  OR('ÁREA MEJORA COMPETENCIAL'!Y59=0, ISBLANK('ÁREA MEJORA COMPETENCIAL'!S59)),
  "",
  IF(
   AND(U59&lt;&gt;"NO PARTICIPANTE", V59&lt;&gt;"NO PARTICIPANTE"),
   "SI",
   "NO"
  )
 )
)</f>
        <v/>
      </c>
      <c r="X59" s="300" t="str">
        <f t="shared" si="6"/>
        <v/>
      </c>
      <c r="Y59" s="300" t="str">
        <f t="shared" si="7"/>
        <v/>
      </c>
      <c r="Z59" s="304" t="str">
        <f>IF(AND('ÁREA MEJORA COMPETENCIAL'!Y59&gt;6,'ÁREA MEJORA COMPETENCIAL'!CW59&gt;=32,'ÁREA ACOMPAÑAMIENTO INT TÉC'!X59&gt;=27,'ÁREA COMPLEMENTARIA'!CO59&gt;=20,Q59&gt;=P59),"SI","")</f>
        <v/>
      </c>
      <c r="AA59" s="305" t="str">
        <f>IF(ISBLANK('ÁREA MEJORA COMPETENCIAL'!S59),"",IF(Q59&gt;=P59,"",IF('ÁREA COMPLEMENTARIA'!CN59="","NO PROCEDE",IF(N59=3,"",IF(OR(R59="SI",S59="SI",T59="SI"),"SI","NO")))))</f>
        <v/>
      </c>
      <c r="AB59" s="300" t="str">
        <f>IF(ISBLANK('ÁREA MEJORA COMPETENCIAL'!S59),"",IF(AA59="SI", "SI(*)",IF(OR(N59=3,X59="SI",Y59="SI",Z59="SI"),"SI","NO")))</f>
        <v/>
      </c>
      <c r="AC59" s="331" t="str">
        <f>IF(
   ISBLANK('ÁREA MEJORA COMPETENCIAL'!S59),
   "",
   IF(
      AND(
        'ÁREA MEJORA COMPETENCIAL'!Y59&gt;6,
        'ÁREA MEJORA COMPETENCIAL'!CW59&lt;=32,
        'ÁREA ACOMPAÑAMIENTO INT TÉC'!X59&lt;=27,
        'ÁREA COMPLEMENTARIA'!CO59&lt;=20,
        Q59&lt;=P59
      ),
      0,
         IF(
               Q59=0,
               0,
               IF(
                  Z59="SI",
                  Q59/P59,
                  IF(
                     AA59="SI",
                     75/100,IF(P59=12,Q59/P59, IF(P59=24,Q59/P59, IF(
         AND('ÁREA MEJORA COMPETENCIAL'!Y59&gt;6, N59&lt;3),
         N59/3,      IF(
            OR(P59="", P59=0),
            N59/3,
                     ""
                  )
               )
            )
         )
      )
   )
)))</f>
        <v/>
      </c>
      <c r="AD59" s="7"/>
      <c r="AE59" s="5"/>
      <c r="AF59" s="5"/>
      <c r="AG59" s="5"/>
      <c r="AH59" s="5"/>
      <c r="AI59" s="5"/>
      <c r="AJ59" s="5"/>
      <c r="AK59" s="5"/>
      <c r="AL59" s="5"/>
      <c r="AM59" s="5"/>
      <c r="AN59" s="5"/>
      <c r="AO59" s="138"/>
      <c r="AP59" s="59"/>
    </row>
    <row r="60" spans="1:42" ht="18" customHeight="1" x14ac:dyDescent="0.3">
      <c r="A60" s="290" t="str">
        <f>IF(ISBLANK('ÁREA MEJORA COMPETENCIAL'!A60),"",'ÁREA MEJORA COMPETENCIAL'!A60)</f>
        <v/>
      </c>
      <c r="B60" s="291" t="str">
        <f>IF(ISBLANK('ÁREA MEJORA COMPETENCIAL'!B60),"",'ÁREA MEJORA COMPETENCIAL'!B60)</f>
        <v/>
      </c>
      <c r="C60" s="291" t="str">
        <f>IF(ISBLANK('ÁREA MEJORA COMPETENCIAL'!C60),"",'ÁREA MEJORA COMPETENCIAL'!C60)</f>
        <v/>
      </c>
      <c r="D60" s="292" t="str">
        <f>IF(ISBLANK('ÁREA MEJORA COMPETENCIAL'!D60),"",'ÁREA MEJORA COMPETENCIAL'!D60)</f>
        <v/>
      </c>
      <c r="E60" s="292" t="str">
        <f>IF(ISBLANK('ÁREA MEJORA COMPETENCIAL'!E60),"",'ÁREA MEJORA COMPETENCIAL'!E60)</f>
        <v/>
      </c>
      <c r="F60" s="292" t="str">
        <f>IF(ISBLANK('ÁREA MEJORA COMPETENCIAL'!F60),"",'ÁREA MEJORA COMPETENCIAL'!F60)</f>
        <v/>
      </c>
      <c r="G60" s="293"/>
      <c r="H60" s="294" t="str">
        <f>IF(ISBLANK('ÁREA MEJORA COMPETENCIAL'!S60),"",IF('ÁREA MEJORA COMPETENCIAL'!CX60="","",IF('ÁREA MEJORA COMPETENCIAL'!CX60&gt;=0,"SI","NO")))</f>
        <v/>
      </c>
      <c r="I60" s="295" t="str">
        <f>IF('ÁREA MEJORA COMPETENCIAL'!CY60="VER RESULTADOS","",'ÁREA MEJORA COMPETENCIAL'!CY60)</f>
        <v/>
      </c>
      <c r="J60" s="296" t="str">
        <f>IF(ISBLANK('ÁREA MEJORA COMPETENCIAL'!S60),"",IF('ÁREA MEJORA COMPETENCIAL'!CX60="","",IF('ÁREA ACOMPAÑAMIENTO INT TÉC'!Y60&gt;=0,"SI","NO")))</f>
        <v/>
      </c>
      <c r="K60" s="297" t="str">
        <f>IF('ÁREA ACOMPAÑAMIENTO INT TÉC'!Z60="VER RESULTADOS","",'ÁREA ACOMPAÑAMIENTO INT TÉC'!Z60)</f>
        <v/>
      </c>
      <c r="L60" s="298" t="str">
        <f>IF(ISBLANK('ÁREA MEJORA COMPETENCIAL'!S60),"",IF('ÁREA MEJORA COMPETENCIAL'!CX60="","",IF('ÁREA COMPLEMENTARIA'!CP60&gt;=0,"SI","NO")))</f>
        <v/>
      </c>
      <c r="M60" s="299" t="str">
        <f>IF('ÁREA COMPLEMENTARIA'!CQ60="VER RESULTADOS","",'ÁREA COMPLEMENTARIA'!CQ60)</f>
        <v/>
      </c>
      <c r="N60" s="300" t="str">
        <f>IF('ÁREA MEJORA COMPETENCIAL'!CX60="","",IF(ISBLANK('ÁREA MEJORA COMPETENCIAL'!S60),"",COUNTIF(H60:L60,"SI")))</f>
        <v/>
      </c>
      <c r="O60" s="300" t="str">
        <f>IF(ISBLANK('ÁREA MEJORA COMPETENCIAL'!S60),"",
IF('ÁREA MEJORA COMPETENCIAL'!Y60=1,12,
IF('ÁREA MEJORA COMPETENCIAL'!Y60=2,24,
IF('ÁREA MEJORA COMPETENCIAL'!Y60=3,37,IF('ÁREA MEJORA COMPETENCIAL'!T60=4,54,
IF('ÁREA MEJORA COMPETENCIAL'!Y60=5,66,
IF('ÁREA MEJORA COMPETENCIAL'!Y60=6,79,
IF('ÁREA MEJORA COMPETENCIAL'!Y60=7,95,
IF('ÁREA MEJORA COMPETENCIAL'!Y60=8,108,
IF('ÁREA MEJORA COMPETENCIAL'!Y60=9,120,
IF('ÁREA MEJORA COMPETENCIAL'!Y60=10,132,
IF('ÁREA MEJORA COMPETENCIAL'!Y60=11,145,
IF('ÁREA MEJORA COMPETENCIAL'!Y60=12,161,
IF('ÁREA MEJORA COMPETENCIAL'!Y60=13,174,
IF('ÁREA MEJORA COMPETENCIAL'!Y60=14,186,
IF('ÁREA MEJORA COMPETENCIAL'!Y60=15,199,
IF('ÁREA MEJORA COMPETENCIAL'!Y60=16,211,
IF('ÁREA MEJORA COMPETENCIAL'!Y60=17,228,
IF('ÁREA MEJORA COMPETENCIAL'!Y60=18,240,
"")))))))))))))))))))</f>
        <v/>
      </c>
      <c r="P60" s="301" t="str">
        <f>IF(ISBLANK('ÁREA MEJORA COMPETENCIAL'!S60),"",
IF('ÁREA MEJORA COMPETENCIAL'!Y60=1,12,
IF('ÁREA MEJORA COMPETENCIAL'!Y60=2,24,
IF('ÁREA MEJORA COMPETENCIAL'!Y60=7,95,
IF('ÁREA MEJORA COMPETENCIAL'!Y60=8,108,
IF('ÁREA MEJORA COMPETENCIAL'!Y60=9,120,
IF('ÁREA MEJORA COMPETENCIAL'!Y60=10,132,
IF('ÁREA MEJORA COMPETENCIAL'!Y60=11,145,
IF('ÁREA MEJORA COMPETENCIAL'!Y60=12,161,
IF('ÁREA MEJORA COMPETENCIAL'!Y60=13,174,
IF('ÁREA MEJORA COMPETENCIAL'!Y60=14,186,
IF('ÁREA MEJORA COMPETENCIAL'!Y60=15,199,
IF('ÁREA MEJORA COMPETENCIAL'!Y60=16,211,
IF('ÁREA MEJORA COMPETENCIAL'!Y60=17,228,
IF('ÁREA MEJORA COMPETENCIAL'!Y60=18,240,
"")))))))))))))))</f>
        <v/>
      </c>
      <c r="Q60" s="302" t="str">
        <f>IF(ISBLANK('ÁREA MEJORA COMPETENCIAL'!S60),"",SUM('ÁREA MEJORA COMPETENCIAL'!CW60,'ÁREA ACOMPAÑAMIENTO INT TÉC'!X60,'ÁREA COMPLEMENTARIA'!CO60))</f>
        <v/>
      </c>
      <c r="R60" s="303" t="str">
        <f>IF(N60="","",IF(Q60&gt;=P60,"",IF(AND(H60="NO",'ÁREA MEJORA COMPETENCIAL'!CY60&gt;=75%,'ÁREA ACOMPAÑAMIENTO INT TÉC'!Z60&gt;=75%,'ÁREA COMPLEMENTARIA'!CQ60&gt;=75%),"SI","NO")))</f>
        <v/>
      </c>
      <c r="S60" s="303" t="str">
        <f>IF(N60="","",IF(Q60&gt;=P60,"",(IF(AND(J60="NO",'ÁREA ACOMPAÑAMIENTO INT TÉC'!Z60&gt;=75%,'ÁREA MEJORA COMPETENCIAL'!CY60&gt;=75%,'ÁREA COMPLEMENTARIA'!CQ60&gt;=75%),"SI","NO"))))</f>
        <v/>
      </c>
      <c r="T60" s="303" t="str">
        <f>IF(N60="","",IF(Q60&gt;=P60,"",(IF(AND(L60="NO",'ÁREA COMPLEMENTARIA'!CQ60&gt;=75%,'ÁREA MEJORA COMPETENCIAL'!CY60&gt;=75%,'ÁREA ACOMPAÑAMIENTO INT TÉC'!Z60&gt;=75%),"SI","NO"))))</f>
        <v/>
      </c>
      <c r="U60" s="300" t="str">
        <f t="shared" si="4"/>
        <v/>
      </c>
      <c r="V60" s="300" t="str">
        <f t="shared" si="5"/>
        <v/>
      </c>
      <c r="W60" s="300" t="str">
        <f>IF(
 Q60=0,
 "NO",
 IF(
  OR('ÁREA MEJORA COMPETENCIAL'!Y60=0, ISBLANK('ÁREA MEJORA COMPETENCIAL'!S60)),
  "",
  IF(
   AND(U60&lt;&gt;"NO PARTICIPANTE", V60&lt;&gt;"NO PARTICIPANTE"),
   "SI",
   "NO"
  )
 )
)</f>
        <v/>
      </c>
      <c r="X60" s="300" t="str">
        <f t="shared" si="6"/>
        <v/>
      </c>
      <c r="Y60" s="300" t="str">
        <f t="shared" si="7"/>
        <v/>
      </c>
      <c r="Z60" s="304" t="str">
        <f>IF(AND('ÁREA MEJORA COMPETENCIAL'!Y60&gt;6,'ÁREA MEJORA COMPETENCIAL'!CW60&gt;=32,'ÁREA ACOMPAÑAMIENTO INT TÉC'!X60&gt;=27,'ÁREA COMPLEMENTARIA'!CO60&gt;=20,Q60&gt;=P60),"SI","")</f>
        <v/>
      </c>
      <c r="AA60" s="305" t="str">
        <f>IF(ISBLANK('ÁREA MEJORA COMPETENCIAL'!S60),"",IF(Q60&gt;=P60,"",IF('ÁREA COMPLEMENTARIA'!CN60="","NO PROCEDE",IF(N60=3,"",IF(OR(R60="SI",S60="SI",T60="SI"),"SI","NO")))))</f>
        <v/>
      </c>
      <c r="AB60" s="300" t="str">
        <f>IF(ISBLANK('ÁREA MEJORA COMPETENCIAL'!S60),"",IF(AA60="SI", "SI(*)",IF(OR(N60=3,X60="SI",Y60="SI",Z60="SI"),"SI","NO")))</f>
        <v/>
      </c>
      <c r="AC60" s="331" t="str">
        <f>IF(
   ISBLANK('ÁREA MEJORA COMPETENCIAL'!S60),
   "",
   IF(
      AND(
        'ÁREA MEJORA COMPETENCIAL'!Y60&gt;6,
        'ÁREA MEJORA COMPETENCIAL'!CW60&lt;=32,
        'ÁREA ACOMPAÑAMIENTO INT TÉC'!X60&lt;=27,
        'ÁREA COMPLEMENTARIA'!CO60&lt;=20,
        Q60&lt;=P60
      ),
      0,
         IF(
               Q60=0,
               0,
               IF(
                  Z60="SI",
                  Q60/P60,
                  IF(
                     AA60="SI",
                     75/100,IF(P60=12,Q60/P60, IF(P60=24,Q60/P60, IF(
         AND('ÁREA MEJORA COMPETENCIAL'!Y60&gt;6, N60&lt;3),
         N60/3,      IF(
            OR(P60="", P60=0),
            N60/3,
                     ""
                  )
               )
            )
         )
      )
   )
)))</f>
        <v/>
      </c>
      <c r="AD60" s="7"/>
      <c r="AE60" s="5"/>
      <c r="AF60" s="5"/>
      <c r="AG60" s="5"/>
      <c r="AH60" s="5"/>
      <c r="AI60" s="5"/>
      <c r="AJ60" s="5"/>
      <c r="AK60" s="5"/>
      <c r="AL60" s="5"/>
      <c r="AM60" s="5"/>
      <c r="AN60" s="5"/>
      <c r="AO60" s="138"/>
      <c r="AP60" s="59"/>
    </row>
    <row r="61" spans="1:42" ht="18" customHeight="1" x14ac:dyDescent="0.3">
      <c r="A61" s="290" t="str">
        <f>IF(ISBLANK('ÁREA MEJORA COMPETENCIAL'!A61),"",'ÁREA MEJORA COMPETENCIAL'!A61)</f>
        <v/>
      </c>
      <c r="B61" s="291" t="str">
        <f>IF(ISBLANK('ÁREA MEJORA COMPETENCIAL'!B61),"",'ÁREA MEJORA COMPETENCIAL'!B61)</f>
        <v/>
      </c>
      <c r="C61" s="291" t="str">
        <f>IF(ISBLANK('ÁREA MEJORA COMPETENCIAL'!C61),"",'ÁREA MEJORA COMPETENCIAL'!C61)</f>
        <v/>
      </c>
      <c r="D61" s="292" t="str">
        <f>IF(ISBLANK('ÁREA MEJORA COMPETENCIAL'!D61),"",'ÁREA MEJORA COMPETENCIAL'!D61)</f>
        <v/>
      </c>
      <c r="E61" s="292" t="str">
        <f>IF(ISBLANK('ÁREA MEJORA COMPETENCIAL'!E61),"",'ÁREA MEJORA COMPETENCIAL'!E61)</f>
        <v/>
      </c>
      <c r="F61" s="292" t="str">
        <f>IF(ISBLANK('ÁREA MEJORA COMPETENCIAL'!F61),"",'ÁREA MEJORA COMPETENCIAL'!F61)</f>
        <v/>
      </c>
      <c r="G61" s="293"/>
      <c r="H61" s="294" t="str">
        <f>IF(ISBLANK('ÁREA MEJORA COMPETENCIAL'!S61),"",IF('ÁREA MEJORA COMPETENCIAL'!CX61="","",IF('ÁREA MEJORA COMPETENCIAL'!CX61&gt;=0,"SI","NO")))</f>
        <v/>
      </c>
      <c r="I61" s="295" t="str">
        <f>IF('ÁREA MEJORA COMPETENCIAL'!CY61="VER RESULTADOS","",'ÁREA MEJORA COMPETENCIAL'!CY61)</f>
        <v/>
      </c>
      <c r="J61" s="296" t="str">
        <f>IF(ISBLANK('ÁREA MEJORA COMPETENCIAL'!S61),"",IF('ÁREA MEJORA COMPETENCIAL'!CX61="","",IF('ÁREA ACOMPAÑAMIENTO INT TÉC'!Y61&gt;=0,"SI","NO")))</f>
        <v/>
      </c>
      <c r="K61" s="297" t="str">
        <f>IF('ÁREA ACOMPAÑAMIENTO INT TÉC'!Z61="VER RESULTADOS","",'ÁREA ACOMPAÑAMIENTO INT TÉC'!Z61)</f>
        <v/>
      </c>
      <c r="L61" s="298" t="str">
        <f>IF(ISBLANK('ÁREA MEJORA COMPETENCIAL'!S61),"",IF('ÁREA MEJORA COMPETENCIAL'!CX61="","",IF('ÁREA COMPLEMENTARIA'!CP61&gt;=0,"SI","NO")))</f>
        <v/>
      </c>
      <c r="M61" s="299" t="str">
        <f>IF('ÁREA COMPLEMENTARIA'!CQ61="VER RESULTADOS","",'ÁREA COMPLEMENTARIA'!CQ61)</f>
        <v/>
      </c>
      <c r="N61" s="300" t="str">
        <f>IF('ÁREA MEJORA COMPETENCIAL'!CX61="","",IF(ISBLANK('ÁREA MEJORA COMPETENCIAL'!S61),"",COUNTIF(H61:L61,"SI")))</f>
        <v/>
      </c>
      <c r="O61" s="300" t="str">
        <f>IF(ISBLANK('ÁREA MEJORA COMPETENCIAL'!S61),"",
IF('ÁREA MEJORA COMPETENCIAL'!Y61=1,12,
IF('ÁREA MEJORA COMPETENCIAL'!Y61=2,24,
IF('ÁREA MEJORA COMPETENCIAL'!Y61=3,37,IF('ÁREA MEJORA COMPETENCIAL'!T61=4,54,
IF('ÁREA MEJORA COMPETENCIAL'!Y61=5,66,
IF('ÁREA MEJORA COMPETENCIAL'!Y61=6,79,
IF('ÁREA MEJORA COMPETENCIAL'!Y61=7,95,
IF('ÁREA MEJORA COMPETENCIAL'!Y61=8,108,
IF('ÁREA MEJORA COMPETENCIAL'!Y61=9,120,
IF('ÁREA MEJORA COMPETENCIAL'!Y61=10,132,
IF('ÁREA MEJORA COMPETENCIAL'!Y61=11,145,
IF('ÁREA MEJORA COMPETENCIAL'!Y61=12,161,
IF('ÁREA MEJORA COMPETENCIAL'!Y61=13,174,
IF('ÁREA MEJORA COMPETENCIAL'!Y61=14,186,
IF('ÁREA MEJORA COMPETENCIAL'!Y61=15,199,
IF('ÁREA MEJORA COMPETENCIAL'!Y61=16,211,
IF('ÁREA MEJORA COMPETENCIAL'!Y61=17,228,
IF('ÁREA MEJORA COMPETENCIAL'!Y61=18,240,
"")))))))))))))))))))</f>
        <v/>
      </c>
      <c r="P61" s="301" t="str">
        <f>IF(ISBLANK('ÁREA MEJORA COMPETENCIAL'!S61),"",
IF('ÁREA MEJORA COMPETENCIAL'!Y61=1,12,
IF('ÁREA MEJORA COMPETENCIAL'!Y61=2,24,
IF('ÁREA MEJORA COMPETENCIAL'!Y61=7,95,
IF('ÁREA MEJORA COMPETENCIAL'!Y61=8,108,
IF('ÁREA MEJORA COMPETENCIAL'!Y61=9,120,
IF('ÁREA MEJORA COMPETENCIAL'!Y61=10,132,
IF('ÁREA MEJORA COMPETENCIAL'!Y61=11,145,
IF('ÁREA MEJORA COMPETENCIAL'!Y61=12,161,
IF('ÁREA MEJORA COMPETENCIAL'!Y61=13,174,
IF('ÁREA MEJORA COMPETENCIAL'!Y61=14,186,
IF('ÁREA MEJORA COMPETENCIAL'!Y61=15,199,
IF('ÁREA MEJORA COMPETENCIAL'!Y61=16,211,
IF('ÁREA MEJORA COMPETENCIAL'!Y61=17,228,
IF('ÁREA MEJORA COMPETENCIAL'!Y61=18,240,
"")))))))))))))))</f>
        <v/>
      </c>
      <c r="Q61" s="302" t="str">
        <f>IF(ISBLANK('ÁREA MEJORA COMPETENCIAL'!S61),"",SUM('ÁREA MEJORA COMPETENCIAL'!CW61,'ÁREA ACOMPAÑAMIENTO INT TÉC'!X61,'ÁREA COMPLEMENTARIA'!CO61))</f>
        <v/>
      </c>
      <c r="R61" s="303" t="str">
        <f>IF(N61="","",IF(Q61&gt;=P61,"",IF(AND(H61="NO",'ÁREA MEJORA COMPETENCIAL'!CY61&gt;=75%,'ÁREA ACOMPAÑAMIENTO INT TÉC'!Z61&gt;=75%,'ÁREA COMPLEMENTARIA'!CQ61&gt;=75%),"SI","NO")))</f>
        <v/>
      </c>
      <c r="S61" s="303" t="str">
        <f>IF(N61="","",IF(Q61&gt;=P61,"",(IF(AND(J61="NO",'ÁREA ACOMPAÑAMIENTO INT TÉC'!Z61&gt;=75%,'ÁREA MEJORA COMPETENCIAL'!CY61&gt;=75%,'ÁREA COMPLEMENTARIA'!CQ61&gt;=75%),"SI","NO"))))</f>
        <v/>
      </c>
      <c r="T61" s="303" t="str">
        <f>IF(N61="","",IF(Q61&gt;=P61,"",(IF(AND(L61="NO",'ÁREA COMPLEMENTARIA'!CQ61&gt;=75%,'ÁREA MEJORA COMPETENCIAL'!CY61&gt;=75%,'ÁREA ACOMPAÑAMIENTO INT TÉC'!Z61&gt;=75%),"SI","NO"))))</f>
        <v/>
      </c>
      <c r="U61" s="300" t="str">
        <f t="shared" si="4"/>
        <v/>
      </c>
      <c r="V61" s="300" t="str">
        <f t="shared" si="5"/>
        <v/>
      </c>
      <c r="W61" s="300" t="str">
        <f>IF(
 Q61=0,
 "NO",
 IF(
  OR('ÁREA MEJORA COMPETENCIAL'!Y61=0, ISBLANK('ÁREA MEJORA COMPETENCIAL'!S61)),
  "",
  IF(
   AND(U61&lt;&gt;"NO PARTICIPANTE", V61&lt;&gt;"NO PARTICIPANTE"),
   "SI",
   "NO"
  )
 )
)</f>
        <v/>
      </c>
      <c r="X61" s="300" t="str">
        <f t="shared" si="6"/>
        <v/>
      </c>
      <c r="Y61" s="300" t="str">
        <f t="shared" si="7"/>
        <v/>
      </c>
      <c r="Z61" s="304" t="str">
        <f>IF(AND('ÁREA MEJORA COMPETENCIAL'!Y61&gt;6,'ÁREA MEJORA COMPETENCIAL'!CW61&gt;=32,'ÁREA ACOMPAÑAMIENTO INT TÉC'!X61&gt;=27,'ÁREA COMPLEMENTARIA'!CO61&gt;=20,Q61&gt;=P61),"SI","")</f>
        <v/>
      </c>
      <c r="AA61" s="305" t="str">
        <f>IF(ISBLANK('ÁREA MEJORA COMPETENCIAL'!S61),"",IF(Q61&gt;=P61,"",IF('ÁREA COMPLEMENTARIA'!CN61="","NO PROCEDE",IF(N61=3,"",IF(OR(R61="SI",S61="SI",T61="SI"),"SI","NO")))))</f>
        <v/>
      </c>
      <c r="AB61" s="300" t="str">
        <f>IF(ISBLANK('ÁREA MEJORA COMPETENCIAL'!S61),"",IF(AA61="SI", "SI(*)",IF(OR(N61=3,X61="SI",Y61="SI",Z61="SI"),"SI","NO")))</f>
        <v/>
      </c>
      <c r="AC61" s="331" t="str">
        <f>IF(
   ISBLANK('ÁREA MEJORA COMPETENCIAL'!S61),
   "",
   IF(
      AND(
        'ÁREA MEJORA COMPETENCIAL'!Y61&gt;6,
        'ÁREA MEJORA COMPETENCIAL'!CW61&lt;=32,
        'ÁREA ACOMPAÑAMIENTO INT TÉC'!X61&lt;=27,
        'ÁREA COMPLEMENTARIA'!CO61&lt;=20,
        Q61&lt;=P61
      ),
      0,
         IF(
               Q61=0,
               0,
               IF(
                  Z61="SI",
                  Q61/P61,
                  IF(
                     AA61="SI",
                     75/100,IF(P61=12,Q61/P61, IF(P61=24,Q61/P61, IF(
         AND('ÁREA MEJORA COMPETENCIAL'!Y61&gt;6, N61&lt;3),
         N61/3,      IF(
            OR(P61="", P61=0),
            N61/3,
                     ""
                  )
               )
            )
         )
      )
   )
)))</f>
        <v/>
      </c>
      <c r="AD61" s="7"/>
      <c r="AE61" s="5"/>
      <c r="AF61" s="5"/>
      <c r="AG61" s="5"/>
      <c r="AH61" s="5"/>
      <c r="AI61" s="5"/>
      <c r="AJ61" s="5"/>
      <c r="AK61" s="5"/>
      <c r="AL61" s="5"/>
      <c r="AM61" s="5"/>
      <c r="AN61" s="5"/>
      <c r="AO61" s="138"/>
      <c r="AP61" s="59"/>
    </row>
    <row r="62" spans="1:42" ht="18" customHeight="1" x14ac:dyDescent="0.3">
      <c r="A62" s="290" t="str">
        <f>IF(ISBLANK('ÁREA MEJORA COMPETENCIAL'!A62),"",'ÁREA MEJORA COMPETENCIAL'!A62)</f>
        <v/>
      </c>
      <c r="B62" s="291" t="str">
        <f>IF(ISBLANK('ÁREA MEJORA COMPETENCIAL'!B62),"",'ÁREA MEJORA COMPETENCIAL'!B62)</f>
        <v/>
      </c>
      <c r="C62" s="291" t="str">
        <f>IF(ISBLANK('ÁREA MEJORA COMPETENCIAL'!C62),"",'ÁREA MEJORA COMPETENCIAL'!C62)</f>
        <v/>
      </c>
      <c r="D62" s="292" t="str">
        <f>IF(ISBLANK('ÁREA MEJORA COMPETENCIAL'!D62),"",'ÁREA MEJORA COMPETENCIAL'!D62)</f>
        <v/>
      </c>
      <c r="E62" s="292" t="str">
        <f>IF(ISBLANK('ÁREA MEJORA COMPETENCIAL'!E62),"",'ÁREA MEJORA COMPETENCIAL'!E62)</f>
        <v/>
      </c>
      <c r="F62" s="292" t="str">
        <f>IF(ISBLANK('ÁREA MEJORA COMPETENCIAL'!F62),"",'ÁREA MEJORA COMPETENCIAL'!F62)</f>
        <v/>
      </c>
      <c r="G62" s="293"/>
      <c r="H62" s="294" t="str">
        <f>IF(ISBLANK('ÁREA MEJORA COMPETENCIAL'!S62),"",IF('ÁREA MEJORA COMPETENCIAL'!CX62="","",IF('ÁREA MEJORA COMPETENCIAL'!CX62&gt;=0,"SI","NO")))</f>
        <v/>
      </c>
      <c r="I62" s="295" t="str">
        <f>IF('ÁREA MEJORA COMPETENCIAL'!CY62="VER RESULTADOS","",'ÁREA MEJORA COMPETENCIAL'!CY62)</f>
        <v/>
      </c>
      <c r="J62" s="296" t="str">
        <f>IF(ISBLANK('ÁREA MEJORA COMPETENCIAL'!S62),"",IF('ÁREA MEJORA COMPETENCIAL'!CX62="","",IF('ÁREA ACOMPAÑAMIENTO INT TÉC'!Y62&gt;=0,"SI","NO")))</f>
        <v/>
      </c>
      <c r="K62" s="297" t="str">
        <f>IF('ÁREA ACOMPAÑAMIENTO INT TÉC'!Z62="VER RESULTADOS","",'ÁREA ACOMPAÑAMIENTO INT TÉC'!Z62)</f>
        <v/>
      </c>
      <c r="L62" s="298" t="str">
        <f>IF(ISBLANK('ÁREA MEJORA COMPETENCIAL'!S62),"",IF('ÁREA MEJORA COMPETENCIAL'!CX62="","",IF('ÁREA COMPLEMENTARIA'!CP62&gt;=0,"SI","NO")))</f>
        <v/>
      </c>
      <c r="M62" s="299" t="str">
        <f>IF('ÁREA COMPLEMENTARIA'!CQ62="VER RESULTADOS","",'ÁREA COMPLEMENTARIA'!CQ62)</f>
        <v/>
      </c>
      <c r="N62" s="300" t="str">
        <f>IF('ÁREA MEJORA COMPETENCIAL'!CX62="","",IF(ISBLANK('ÁREA MEJORA COMPETENCIAL'!S62),"",COUNTIF(H62:L62,"SI")))</f>
        <v/>
      </c>
      <c r="O62" s="300" t="str">
        <f>IF(ISBLANK('ÁREA MEJORA COMPETENCIAL'!S62),"",
IF('ÁREA MEJORA COMPETENCIAL'!Y62=1,12,
IF('ÁREA MEJORA COMPETENCIAL'!Y62=2,24,
IF('ÁREA MEJORA COMPETENCIAL'!Y62=3,37,IF('ÁREA MEJORA COMPETENCIAL'!T62=4,54,
IF('ÁREA MEJORA COMPETENCIAL'!Y62=5,66,
IF('ÁREA MEJORA COMPETENCIAL'!Y62=6,79,
IF('ÁREA MEJORA COMPETENCIAL'!Y62=7,95,
IF('ÁREA MEJORA COMPETENCIAL'!Y62=8,108,
IF('ÁREA MEJORA COMPETENCIAL'!Y62=9,120,
IF('ÁREA MEJORA COMPETENCIAL'!Y62=10,132,
IF('ÁREA MEJORA COMPETENCIAL'!Y62=11,145,
IF('ÁREA MEJORA COMPETENCIAL'!Y62=12,161,
IF('ÁREA MEJORA COMPETENCIAL'!Y62=13,174,
IF('ÁREA MEJORA COMPETENCIAL'!Y62=14,186,
IF('ÁREA MEJORA COMPETENCIAL'!Y62=15,199,
IF('ÁREA MEJORA COMPETENCIAL'!Y62=16,211,
IF('ÁREA MEJORA COMPETENCIAL'!Y62=17,228,
IF('ÁREA MEJORA COMPETENCIAL'!Y62=18,240,
"")))))))))))))))))))</f>
        <v/>
      </c>
      <c r="P62" s="301" t="str">
        <f>IF(ISBLANK('ÁREA MEJORA COMPETENCIAL'!S62),"",
IF('ÁREA MEJORA COMPETENCIAL'!Y62=1,12,
IF('ÁREA MEJORA COMPETENCIAL'!Y62=2,24,
IF('ÁREA MEJORA COMPETENCIAL'!Y62=7,95,
IF('ÁREA MEJORA COMPETENCIAL'!Y62=8,108,
IF('ÁREA MEJORA COMPETENCIAL'!Y62=9,120,
IF('ÁREA MEJORA COMPETENCIAL'!Y62=10,132,
IF('ÁREA MEJORA COMPETENCIAL'!Y62=11,145,
IF('ÁREA MEJORA COMPETENCIAL'!Y62=12,161,
IF('ÁREA MEJORA COMPETENCIAL'!Y62=13,174,
IF('ÁREA MEJORA COMPETENCIAL'!Y62=14,186,
IF('ÁREA MEJORA COMPETENCIAL'!Y62=15,199,
IF('ÁREA MEJORA COMPETENCIAL'!Y62=16,211,
IF('ÁREA MEJORA COMPETENCIAL'!Y62=17,228,
IF('ÁREA MEJORA COMPETENCIAL'!Y62=18,240,
"")))))))))))))))</f>
        <v/>
      </c>
      <c r="Q62" s="302" t="str">
        <f>IF(ISBLANK('ÁREA MEJORA COMPETENCIAL'!S62),"",SUM('ÁREA MEJORA COMPETENCIAL'!CW62,'ÁREA ACOMPAÑAMIENTO INT TÉC'!X62,'ÁREA COMPLEMENTARIA'!CO62))</f>
        <v/>
      </c>
      <c r="R62" s="303" t="str">
        <f>IF(N62="","",IF(Q62&gt;=P62,"",IF(AND(H62="NO",'ÁREA MEJORA COMPETENCIAL'!CY62&gt;=75%,'ÁREA ACOMPAÑAMIENTO INT TÉC'!Z62&gt;=75%,'ÁREA COMPLEMENTARIA'!CQ62&gt;=75%),"SI","NO")))</f>
        <v/>
      </c>
      <c r="S62" s="303" t="str">
        <f>IF(N62="","",IF(Q62&gt;=P62,"",(IF(AND(J62="NO",'ÁREA ACOMPAÑAMIENTO INT TÉC'!Z62&gt;=75%,'ÁREA MEJORA COMPETENCIAL'!CY62&gt;=75%,'ÁREA COMPLEMENTARIA'!CQ62&gt;=75%),"SI","NO"))))</f>
        <v/>
      </c>
      <c r="T62" s="303" t="str">
        <f>IF(N62="","",IF(Q62&gt;=P62,"",(IF(AND(L62="NO",'ÁREA COMPLEMENTARIA'!CQ62&gt;=75%,'ÁREA MEJORA COMPETENCIAL'!CY62&gt;=75%,'ÁREA ACOMPAÑAMIENTO INT TÉC'!Z62&gt;=75%),"SI","NO"))))</f>
        <v/>
      </c>
      <c r="U62" s="300" t="str">
        <f t="shared" si="4"/>
        <v/>
      </c>
      <c r="V62" s="300" t="str">
        <f t="shared" si="5"/>
        <v/>
      </c>
      <c r="W62" s="300" t="str">
        <f>IF(
 Q62=0,
 "NO",
 IF(
  OR('ÁREA MEJORA COMPETENCIAL'!Y62=0, ISBLANK('ÁREA MEJORA COMPETENCIAL'!S62)),
  "",
  IF(
   AND(U62&lt;&gt;"NO PARTICIPANTE", V62&lt;&gt;"NO PARTICIPANTE"),
   "SI",
   "NO"
  )
 )
)</f>
        <v/>
      </c>
      <c r="X62" s="300" t="str">
        <f t="shared" si="6"/>
        <v/>
      </c>
      <c r="Y62" s="300" t="str">
        <f t="shared" si="7"/>
        <v/>
      </c>
      <c r="Z62" s="304" t="str">
        <f>IF(AND('ÁREA MEJORA COMPETENCIAL'!Y62&gt;6,'ÁREA MEJORA COMPETENCIAL'!CW62&gt;=32,'ÁREA ACOMPAÑAMIENTO INT TÉC'!X62&gt;=27,'ÁREA COMPLEMENTARIA'!CO62&gt;=20,Q62&gt;=P62),"SI","")</f>
        <v/>
      </c>
      <c r="AA62" s="305" t="str">
        <f>IF(ISBLANK('ÁREA MEJORA COMPETENCIAL'!S62),"",IF(Q62&gt;=P62,"",IF('ÁREA COMPLEMENTARIA'!CN62="","NO PROCEDE",IF(N62=3,"",IF(OR(R62="SI",S62="SI",T62="SI"),"SI","NO")))))</f>
        <v/>
      </c>
      <c r="AB62" s="300" t="str">
        <f>IF(ISBLANK('ÁREA MEJORA COMPETENCIAL'!S62),"",IF(AA62="SI", "SI(*)",IF(OR(N62=3,X62="SI",Y62="SI",Z62="SI"),"SI","NO")))</f>
        <v/>
      </c>
      <c r="AC62" s="331" t="str">
        <f>IF(
   ISBLANK('ÁREA MEJORA COMPETENCIAL'!S62),
   "",
   IF(
      AND(
        'ÁREA MEJORA COMPETENCIAL'!Y62&gt;6,
        'ÁREA MEJORA COMPETENCIAL'!CW62&lt;=32,
        'ÁREA ACOMPAÑAMIENTO INT TÉC'!X62&lt;=27,
        'ÁREA COMPLEMENTARIA'!CO62&lt;=20,
        Q62&lt;=P62
      ),
      0,
         IF(
               Q62=0,
               0,
               IF(
                  Z62="SI",
                  Q62/P62,
                  IF(
                     AA62="SI",
                     75/100,IF(P62=12,Q62/P62, IF(P62=24,Q62/P62, IF(
         AND('ÁREA MEJORA COMPETENCIAL'!Y62&gt;6, N62&lt;3),
         N62/3,      IF(
            OR(P62="", P62=0),
            N62/3,
                     ""
                  )
               )
            )
         )
      )
   )
)))</f>
        <v/>
      </c>
      <c r="AD62" s="7"/>
      <c r="AE62" s="5"/>
      <c r="AF62" s="5"/>
      <c r="AG62" s="5"/>
      <c r="AH62" s="5"/>
      <c r="AI62" s="5"/>
      <c r="AJ62" s="5"/>
      <c r="AK62" s="5"/>
      <c r="AL62" s="5"/>
      <c r="AM62" s="5"/>
      <c r="AN62" s="5"/>
      <c r="AO62" s="138"/>
      <c r="AP62" s="59"/>
    </row>
    <row r="63" spans="1:42" ht="18" customHeight="1" x14ac:dyDescent="0.3">
      <c r="A63" s="290" t="str">
        <f>IF(ISBLANK('ÁREA MEJORA COMPETENCIAL'!A63),"",'ÁREA MEJORA COMPETENCIAL'!A63)</f>
        <v/>
      </c>
      <c r="B63" s="291" t="str">
        <f>IF(ISBLANK('ÁREA MEJORA COMPETENCIAL'!B63),"",'ÁREA MEJORA COMPETENCIAL'!B63)</f>
        <v/>
      </c>
      <c r="C63" s="291" t="str">
        <f>IF(ISBLANK('ÁREA MEJORA COMPETENCIAL'!C63),"",'ÁREA MEJORA COMPETENCIAL'!C63)</f>
        <v/>
      </c>
      <c r="D63" s="292" t="str">
        <f>IF(ISBLANK('ÁREA MEJORA COMPETENCIAL'!D63),"",'ÁREA MEJORA COMPETENCIAL'!D63)</f>
        <v/>
      </c>
      <c r="E63" s="292" t="str">
        <f>IF(ISBLANK('ÁREA MEJORA COMPETENCIAL'!E63),"",'ÁREA MEJORA COMPETENCIAL'!E63)</f>
        <v/>
      </c>
      <c r="F63" s="292" t="str">
        <f>IF(ISBLANK('ÁREA MEJORA COMPETENCIAL'!F63),"",'ÁREA MEJORA COMPETENCIAL'!F63)</f>
        <v/>
      </c>
      <c r="G63" s="293"/>
      <c r="H63" s="294" t="str">
        <f>IF(ISBLANK('ÁREA MEJORA COMPETENCIAL'!S63),"",IF('ÁREA MEJORA COMPETENCIAL'!CX63="","",IF('ÁREA MEJORA COMPETENCIAL'!CX63&gt;=0,"SI","NO")))</f>
        <v/>
      </c>
      <c r="I63" s="295" t="str">
        <f>IF('ÁREA MEJORA COMPETENCIAL'!CY63="VER RESULTADOS","",'ÁREA MEJORA COMPETENCIAL'!CY63)</f>
        <v/>
      </c>
      <c r="J63" s="296" t="str">
        <f>IF(ISBLANK('ÁREA MEJORA COMPETENCIAL'!S63),"",IF('ÁREA MEJORA COMPETENCIAL'!CX63="","",IF('ÁREA ACOMPAÑAMIENTO INT TÉC'!Y63&gt;=0,"SI","NO")))</f>
        <v/>
      </c>
      <c r="K63" s="297" t="str">
        <f>IF('ÁREA ACOMPAÑAMIENTO INT TÉC'!Z63="VER RESULTADOS","",'ÁREA ACOMPAÑAMIENTO INT TÉC'!Z63)</f>
        <v/>
      </c>
      <c r="L63" s="298" t="str">
        <f>IF(ISBLANK('ÁREA MEJORA COMPETENCIAL'!S63),"",IF('ÁREA MEJORA COMPETENCIAL'!CX63="","",IF('ÁREA COMPLEMENTARIA'!CP63&gt;=0,"SI","NO")))</f>
        <v/>
      </c>
      <c r="M63" s="299" t="str">
        <f>IF('ÁREA COMPLEMENTARIA'!CQ63="VER RESULTADOS","",'ÁREA COMPLEMENTARIA'!CQ63)</f>
        <v/>
      </c>
      <c r="N63" s="300" t="str">
        <f>IF('ÁREA MEJORA COMPETENCIAL'!CX63="","",IF(ISBLANK('ÁREA MEJORA COMPETENCIAL'!S63),"",COUNTIF(H63:L63,"SI")))</f>
        <v/>
      </c>
      <c r="O63" s="300" t="str">
        <f>IF(ISBLANK('ÁREA MEJORA COMPETENCIAL'!S63),"",
IF('ÁREA MEJORA COMPETENCIAL'!Y63=1,12,
IF('ÁREA MEJORA COMPETENCIAL'!Y63=2,24,
IF('ÁREA MEJORA COMPETENCIAL'!Y63=3,37,IF('ÁREA MEJORA COMPETENCIAL'!T63=4,54,
IF('ÁREA MEJORA COMPETENCIAL'!Y63=5,66,
IF('ÁREA MEJORA COMPETENCIAL'!Y63=6,79,
IF('ÁREA MEJORA COMPETENCIAL'!Y63=7,95,
IF('ÁREA MEJORA COMPETENCIAL'!Y63=8,108,
IF('ÁREA MEJORA COMPETENCIAL'!Y63=9,120,
IF('ÁREA MEJORA COMPETENCIAL'!Y63=10,132,
IF('ÁREA MEJORA COMPETENCIAL'!Y63=11,145,
IF('ÁREA MEJORA COMPETENCIAL'!Y63=12,161,
IF('ÁREA MEJORA COMPETENCIAL'!Y63=13,174,
IF('ÁREA MEJORA COMPETENCIAL'!Y63=14,186,
IF('ÁREA MEJORA COMPETENCIAL'!Y63=15,199,
IF('ÁREA MEJORA COMPETENCIAL'!Y63=16,211,
IF('ÁREA MEJORA COMPETENCIAL'!Y63=17,228,
IF('ÁREA MEJORA COMPETENCIAL'!Y63=18,240,
"")))))))))))))))))))</f>
        <v/>
      </c>
      <c r="P63" s="301" t="str">
        <f>IF(ISBLANK('ÁREA MEJORA COMPETENCIAL'!S63),"",
IF('ÁREA MEJORA COMPETENCIAL'!Y63=1,12,
IF('ÁREA MEJORA COMPETENCIAL'!Y63=2,24,
IF('ÁREA MEJORA COMPETENCIAL'!Y63=7,95,
IF('ÁREA MEJORA COMPETENCIAL'!Y63=8,108,
IF('ÁREA MEJORA COMPETENCIAL'!Y63=9,120,
IF('ÁREA MEJORA COMPETENCIAL'!Y63=10,132,
IF('ÁREA MEJORA COMPETENCIAL'!Y63=11,145,
IF('ÁREA MEJORA COMPETENCIAL'!Y63=12,161,
IF('ÁREA MEJORA COMPETENCIAL'!Y63=13,174,
IF('ÁREA MEJORA COMPETENCIAL'!Y63=14,186,
IF('ÁREA MEJORA COMPETENCIAL'!Y63=15,199,
IF('ÁREA MEJORA COMPETENCIAL'!Y63=16,211,
IF('ÁREA MEJORA COMPETENCIAL'!Y63=17,228,
IF('ÁREA MEJORA COMPETENCIAL'!Y63=18,240,
"")))))))))))))))</f>
        <v/>
      </c>
      <c r="Q63" s="302" t="str">
        <f>IF(ISBLANK('ÁREA MEJORA COMPETENCIAL'!S63),"",SUM('ÁREA MEJORA COMPETENCIAL'!CW63,'ÁREA ACOMPAÑAMIENTO INT TÉC'!X63,'ÁREA COMPLEMENTARIA'!CO63))</f>
        <v/>
      </c>
      <c r="R63" s="303" t="str">
        <f>IF(N63="","",IF(Q63&gt;=P63,"",IF(AND(H63="NO",'ÁREA MEJORA COMPETENCIAL'!CY63&gt;=75%,'ÁREA ACOMPAÑAMIENTO INT TÉC'!Z63&gt;=75%,'ÁREA COMPLEMENTARIA'!CQ63&gt;=75%),"SI","NO")))</f>
        <v/>
      </c>
      <c r="S63" s="303" t="str">
        <f>IF(N63="","",IF(Q63&gt;=P63,"",(IF(AND(J63="NO",'ÁREA ACOMPAÑAMIENTO INT TÉC'!Z63&gt;=75%,'ÁREA MEJORA COMPETENCIAL'!CY63&gt;=75%,'ÁREA COMPLEMENTARIA'!CQ63&gt;=75%),"SI","NO"))))</f>
        <v/>
      </c>
      <c r="T63" s="303" t="str">
        <f>IF(N63="","",IF(Q63&gt;=P63,"",(IF(AND(L63="NO",'ÁREA COMPLEMENTARIA'!CQ63&gt;=75%,'ÁREA MEJORA COMPETENCIAL'!CY63&gt;=75%,'ÁREA ACOMPAÑAMIENTO INT TÉC'!Z63&gt;=75%),"SI","NO"))))</f>
        <v/>
      </c>
      <c r="U63" s="300" t="str">
        <f t="shared" si="4"/>
        <v/>
      </c>
      <c r="V63" s="300" t="str">
        <f t="shared" si="5"/>
        <v/>
      </c>
      <c r="W63" s="300" t="str">
        <f>IF(
 Q63=0,
 "NO",
 IF(
  OR('ÁREA MEJORA COMPETENCIAL'!Y63=0, ISBLANK('ÁREA MEJORA COMPETENCIAL'!S63)),
  "",
  IF(
   AND(U63&lt;&gt;"NO PARTICIPANTE", V63&lt;&gt;"NO PARTICIPANTE"),
   "SI",
   "NO"
  )
 )
)</f>
        <v/>
      </c>
      <c r="X63" s="300" t="str">
        <f t="shared" si="6"/>
        <v/>
      </c>
      <c r="Y63" s="300" t="str">
        <f t="shared" si="7"/>
        <v/>
      </c>
      <c r="Z63" s="304" t="str">
        <f>IF(AND('ÁREA MEJORA COMPETENCIAL'!Y63&gt;6,'ÁREA MEJORA COMPETENCIAL'!CW63&gt;=32,'ÁREA ACOMPAÑAMIENTO INT TÉC'!X63&gt;=27,'ÁREA COMPLEMENTARIA'!CO63&gt;=20,Q63&gt;=P63),"SI","")</f>
        <v/>
      </c>
      <c r="AA63" s="305" t="str">
        <f>IF(ISBLANK('ÁREA MEJORA COMPETENCIAL'!S63),"",IF(Q63&gt;=P63,"",IF('ÁREA COMPLEMENTARIA'!CN63="","NO PROCEDE",IF(N63=3,"",IF(OR(R63="SI",S63="SI",T63="SI"),"SI","NO")))))</f>
        <v/>
      </c>
      <c r="AB63" s="300" t="str">
        <f>IF(ISBLANK('ÁREA MEJORA COMPETENCIAL'!S63),"",IF(AA63="SI", "SI(*)",IF(OR(N63=3,X63="SI",Y63="SI",Z63="SI"),"SI","NO")))</f>
        <v/>
      </c>
      <c r="AC63" s="331" t="str">
        <f>IF(
   ISBLANK('ÁREA MEJORA COMPETENCIAL'!S63),
   "",
   IF(
      AND(
        'ÁREA MEJORA COMPETENCIAL'!Y63&gt;6,
        'ÁREA MEJORA COMPETENCIAL'!CW63&lt;=32,
        'ÁREA ACOMPAÑAMIENTO INT TÉC'!X63&lt;=27,
        'ÁREA COMPLEMENTARIA'!CO63&lt;=20,
        Q63&lt;=P63
      ),
      0,
         IF(
               Q63=0,
               0,
               IF(
                  Z63="SI",
                  Q63/P63,
                  IF(
                     AA63="SI",
                     75/100,IF(P63=12,Q63/P63, IF(P63=24,Q63/P63, IF(
         AND('ÁREA MEJORA COMPETENCIAL'!Y63&gt;6, N63&lt;3),
         N63/3,      IF(
            OR(P63="", P63=0),
            N63/3,
                     ""
                  )
               )
            )
         )
      )
   )
)))</f>
        <v/>
      </c>
      <c r="AD63" s="7"/>
      <c r="AE63" s="5"/>
      <c r="AF63" s="5"/>
      <c r="AG63" s="5"/>
      <c r="AH63" s="5"/>
      <c r="AI63" s="5"/>
      <c r="AJ63" s="5"/>
      <c r="AK63" s="5"/>
      <c r="AL63" s="5"/>
      <c r="AM63" s="5"/>
      <c r="AN63" s="5"/>
      <c r="AO63" s="138"/>
      <c r="AP63" s="59"/>
    </row>
    <row r="64" spans="1:42" ht="18" customHeight="1" x14ac:dyDescent="0.3">
      <c r="A64" s="290" t="str">
        <f>IF(ISBLANK('ÁREA MEJORA COMPETENCIAL'!A64),"",'ÁREA MEJORA COMPETENCIAL'!A64)</f>
        <v/>
      </c>
      <c r="B64" s="291" t="str">
        <f>IF(ISBLANK('ÁREA MEJORA COMPETENCIAL'!B64),"",'ÁREA MEJORA COMPETENCIAL'!B64)</f>
        <v/>
      </c>
      <c r="C64" s="291" t="str">
        <f>IF(ISBLANK('ÁREA MEJORA COMPETENCIAL'!C64),"",'ÁREA MEJORA COMPETENCIAL'!C64)</f>
        <v/>
      </c>
      <c r="D64" s="292" t="str">
        <f>IF(ISBLANK('ÁREA MEJORA COMPETENCIAL'!D64),"",'ÁREA MEJORA COMPETENCIAL'!D64)</f>
        <v/>
      </c>
      <c r="E64" s="292" t="str">
        <f>IF(ISBLANK('ÁREA MEJORA COMPETENCIAL'!E64),"",'ÁREA MEJORA COMPETENCIAL'!E64)</f>
        <v/>
      </c>
      <c r="F64" s="292" t="str">
        <f>IF(ISBLANK('ÁREA MEJORA COMPETENCIAL'!F64),"",'ÁREA MEJORA COMPETENCIAL'!F64)</f>
        <v/>
      </c>
      <c r="G64" s="293"/>
      <c r="H64" s="294" t="str">
        <f>IF(ISBLANK('ÁREA MEJORA COMPETENCIAL'!S64),"",IF('ÁREA MEJORA COMPETENCIAL'!CX64="","",IF('ÁREA MEJORA COMPETENCIAL'!CX64&gt;=0,"SI","NO")))</f>
        <v/>
      </c>
      <c r="I64" s="295" t="str">
        <f>IF('ÁREA MEJORA COMPETENCIAL'!CY64="VER RESULTADOS","",'ÁREA MEJORA COMPETENCIAL'!CY64)</f>
        <v/>
      </c>
      <c r="J64" s="296" t="str">
        <f>IF(ISBLANK('ÁREA MEJORA COMPETENCIAL'!S64),"",IF('ÁREA MEJORA COMPETENCIAL'!CX64="","",IF('ÁREA ACOMPAÑAMIENTO INT TÉC'!Y64&gt;=0,"SI","NO")))</f>
        <v/>
      </c>
      <c r="K64" s="297" t="str">
        <f>IF('ÁREA ACOMPAÑAMIENTO INT TÉC'!Z64="VER RESULTADOS","",'ÁREA ACOMPAÑAMIENTO INT TÉC'!Z64)</f>
        <v/>
      </c>
      <c r="L64" s="298" t="str">
        <f>IF(ISBLANK('ÁREA MEJORA COMPETENCIAL'!S64),"",IF('ÁREA MEJORA COMPETENCIAL'!CX64="","",IF('ÁREA COMPLEMENTARIA'!CP64&gt;=0,"SI","NO")))</f>
        <v/>
      </c>
      <c r="M64" s="299" t="str">
        <f>IF('ÁREA COMPLEMENTARIA'!CQ64="VER RESULTADOS","",'ÁREA COMPLEMENTARIA'!CQ64)</f>
        <v/>
      </c>
      <c r="N64" s="300" t="str">
        <f>IF('ÁREA MEJORA COMPETENCIAL'!CX64="","",IF(ISBLANK('ÁREA MEJORA COMPETENCIAL'!S64),"",COUNTIF(H64:L64,"SI")))</f>
        <v/>
      </c>
      <c r="O64" s="300" t="str">
        <f>IF(ISBLANK('ÁREA MEJORA COMPETENCIAL'!S64),"",
IF('ÁREA MEJORA COMPETENCIAL'!Y64=1,12,
IF('ÁREA MEJORA COMPETENCIAL'!Y64=2,24,
IF('ÁREA MEJORA COMPETENCIAL'!Y64=3,37,IF('ÁREA MEJORA COMPETENCIAL'!T64=4,54,
IF('ÁREA MEJORA COMPETENCIAL'!Y64=5,66,
IF('ÁREA MEJORA COMPETENCIAL'!Y64=6,79,
IF('ÁREA MEJORA COMPETENCIAL'!Y64=7,95,
IF('ÁREA MEJORA COMPETENCIAL'!Y64=8,108,
IF('ÁREA MEJORA COMPETENCIAL'!Y64=9,120,
IF('ÁREA MEJORA COMPETENCIAL'!Y64=10,132,
IF('ÁREA MEJORA COMPETENCIAL'!Y64=11,145,
IF('ÁREA MEJORA COMPETENCIAL'!Y64=12,161,
IF('ÁREA MEJORA COMPETENCIAL'!Y64=13,174,
IF('ÁREA MEJORA COMPETENCIAL'!Y64=14,186,
IF('ÁREA MEJORA COMPETENCIAL'!Y64=15,199,
IF('ÁREA MEJORA COMPETENCIAL'!Y64=16,211,
IF('ÁREA MEJORA COMPETENCIAL'!Y64=17,228,
IF('ÁREA MEJORA COMPETENCIAL'!Y64=18,240,
"")))))))))))))))))))</f>
        <v/>
      </c>
      <c r="P64" s="301" t="str">
        <f>IF(ISBLANK('ÁREA MEJORA COMPETENCIAL'!S64),"",
IF('ÁREA MEJORA COMPETENCIAL'!Y64=1,12,
IF('ÁREA MEJORA COMPETENCIAL'!Y64=2,24,
IF('ÁREA MEJORA COMPETENCIAL'!Y64=7,95,
IF('ÁREA MEJORA COMPETENCIAL'!Y64=8,108,
IF('ÁREA MEJORA COMPETENCIAL'!Y64=9,120,
IF('ÁREA MEJORA COMPETENCIAL'!Y64=10,132,
IF('ÁREA MEJORA COMPETENCIAL'!Y64=11,145,
IF('ÁREA MEJORA COMPETENCIAL'!Y64=12,161,
IF('ÁREA MEJORA COMPETENCIAL'!Y64=13,174,
IF('ÁREA MEJORA COMPETENCIAL'!Y64=14,186,
IF('ÁREA MEJORA COMPETENCIAL'!Y64=15,199,
IF('ÁREA MEJORA COMPETENCIAL'!Y64=16,211,
IF('ÁREA MEJORA COMPETENCIAL'!Y64=17,228,
IF('ÁREA MEJORA COMPETENCIAL'!Y64=18,240,
"")))))))))))))))</f>
        <v/>
      </c>
      <c r="Q64" s="302" t="str">
        <f>IF(ISBLANK('ÁREA MEJORA COMPETENCIAL'!S64),"",SUM('ÁREA MEJORA COMPETENCIAL'!CW64,'ÁREA ACOMPAÑAMIENTO INT TÉC'!X64,'ÁREA COMPLEMENTARIA'!CO64))</f>
        <v/>
      </c>
      <c r="R64" s="303" t="str">
        <f>IF(N64="","",IF(Q64&gt;=P64,"",IF(AND(H64="NO",'ÁREA MEJORA COMPETENCIAL'!CY64&gt;=75%,'ÁREA ACOMPAÑAMIENTO INT TÉC'!Z64&gt;=75%,'ÁREA COMPLEMENTARIA'!CQ64&gt;=75%),"SI","NO")))</f>
        <v/>
      </c>
      <c r="S64" s="303" t="str">
        <f>IF(N64="","",IF(Q64&gt;=P64,"",(IF(AND(J64="NO",'ÁREA ACOMPAÑAMIENTO INT TÉC'!Z64&gt;=75%,'ÁREA MEJORA COMPETENCIAL'!CY64&gt;=75%,'ÁREA COMPLEMENTARIA'!CQ64&gt;=75%),"SI","NO"))))</f>
        <v/>
      </c>
      <c r="T64" s="303" t="str">
        <f>IF(N64="","",IF(Q64&gt;=P64,"",(IF(AND(L64="NO",'ÁREA COMPLEMENTARIA'!CQ64&gt;=75%,'ÁREA MEJORA COMPETENCIAL'!CY64&gt;=75%,'ÁREA ACOMPAÑAMIENTO INT TÉC'!Z64&gt;=75%),"SI","NO"))))</f>
        <v/>
      </c>
      <c r="U64" s="300" t="str">
        <f t="shared" si="4"/>
        <v/>
      </c>
      <c r="V64" s="300" t="str">
        <f t="shared" si="5"/>
        <v/>
      </c>
      <c r="W64" s="300" t="str">
        <f>IF(
 Q64=0,
 "NO",
 IF(
  OR('ÁREA MEJORA COMPETENCIAL'!Y64=0, ISBLANK('ÁREA MEJORA COMPETENCIAL'!S64)),
  "",
  IF(
   AND(U64&lt;&gt;"NO PARTICIPANTE", V64&lt;&gt;"NO PARTICIPANTE"),
   "SI",
   "NO"
  )
 )
)</f>
        <v/>
      </c>
      <c r="X64" s="300" t="str">
        <f t="shared" si="6"/>
        <v/>
      </c>
      <c r="Y64" s="300" t="str">
        <f t="shared" si="7"/>
        <v/>
      </c>
      <c r="Z64" s="304" t="str">
        <f>IF(AND('ÁREA MEJORA COMPETENCIAL'!Y64&gt;6,'ÁREA MEJORA COMPETENCIAL'!CW64&gt;=32,'ÁREA ACOMPAÑAMIENTO INT TÉC'!X64&gt;=27,'ÁREA COMPLEMENTARIA'!CO64&gt;=20,Q64&gt;=P64),"SI","")</f>
        <v/>
      </c>
      <c r="AA64" s="305" t="str">
        <f>IF(ISBLANK('ÁREA MEJORA COMPETENCIAL'!S64),"",IF(Q64&gt;=P64,"",IF('ÁREA COMPLEMENTARIA'!CN64="","NO PROCEDE",IF(N64=3,"",IF(OR(R64="SI",S64="SI",T64="SI"),"SI","NO")))))</f>
        <v/>
      </c>
      <c r="AB64" s="300" t="str">
        <f>IF(ISBLANK('ÁREA MEJORA COMPETENCIAL'!S64),"",IF(AA64="SI", "SI(*)",IF(OR(N64=3,X64="SI",Y64="SI",Z64="SI"),"SI","NO")))</f>
        <v/>
      </c>
      <c r="AC64" s="331" t="str">
        <f>IF(
   ISBLANK('ÁREA MEJORA COMPETENCIAL'!S64),
   "",
   IF(
      AND(
        'ÁREA MEJORA COMPETENCIAL'!Y64&gt;6,
        'ÁREA MEJORA COMPETENCIAL'!CW64&lt;=32,
        'ÁREA ACOMPAÑAMIENTO INT TÉC'!X64&lt;=27,
        'ÁREA COMPLEMENTARIA'!CO64&lt;=20,
        Q64&lt;=P64
      ),
      0,
         IF(
               Q64=0,
               0,
               IF(
                  Z64="SI",
                  Q64/P64,
                  IF(
                     AA64="SI",
                     75/100,IF(P64=12,Q64/P64, IF(P64=24,Q64/P64, IF(
         AND('ÁREA MEJORA COMPETENCIAL'!Y64&gt;6, N64&lt;3),
         N64/3,      IF(
            OR(P64="", P64=0),
            N64/3,
                     ""
                  )
               )
            )
         )
      )
   )
)))</f>
        <v/>
      </c>
      <c r="AD64" s="7"/>
      <c r="AE64" s="5"/>
      <c r="AF64" s="5"/>
      <c r="AG64" s="5"/>
      <c r="AH64" s="5"/>
      <c r="AI64" s="5"/>
      <c r="AJ64" s="5"/>
      <c r="AK64" s="5"/>
      <c r="AL64" s="5"/>
      <c r="AM64" s="5"/>
      <c r="AN64" s="5"/>
      <c r="AO64" s="138"/>
      <c r="AP64" s="59"/>
    </row>
    <row r="65" spans="1:42" ht="18" customHeight="1" x14ac:dyDescent="0.3">
      <c r="A65" s="290" t="str">
        <f>IF(ISBLANK('ÁREA MEJORA COMPETENCIAL'!A65),"",'ÁREA MEJORA COMPETENCIAL'!A65)</f>
        <v/>
      </c>
      <c r="B65" s="291" t="str">
        <f>IF(ISBLANK('ÁREA MEJORA COMPETENCIAL'!B65),"",'ÁREA MEJORA COMPETENCIAL'!B65)</f>
        <v/>
      </c>
      <c r="C65" s="291" t="str">
        <f>IF(ISBLANK('ÁREA MEJORA COMPETENCIAL'!C65),"",'ÁREA MEJORA COMPETENCIAL'!C65)</f>
        <v/>
      </c>
      <c r="D65" s="292" t="str">
        <f>IF(ISBLANK('ÁREA MEJORA COMPETENCIAL'!D65),"",'ÁREA MEJORA COMPETENCIAL'!D65)</f>
        <v/>
      </c>
      <c r="E65" s="292" t="str">
        <f>IF(ISBLANK('ÁREA MEJORA COMPETENCIAL'!E65),"",'ÁREA MEJORA COMPETENCIAL'!E65)</f>
        <v/>
      </c>
      <c r="F65" s="292" t="str">
        <f>IF(ISBLANK('ÁREA MEJORA COMPETENCIAL'!F65),"",'ÁREA MEJORA COMPETENCIAL'!F65)</f>
        <v/>
      </c>
      <c r="G65" s="293"/>
      <c r="H65" s="294" t="str">
        <f>IF(ISBLANK('ÁREA MEJORA COMPETENCIAL'!S65),"",IF('ÁREA MEJORA COMPETENCIAL'!CX65="","",IF('ÁREA MEJORA COMPETENCIAL'!CX65&gt;=0,"SI","NO")))</f>
        <v/>
      </c>
      <c r="I65" s="295" t="str">
        <f>IF('ÁREA MEJORA COMPETENCIAL'!CY65="VER RESULTADOS","",'ÁREA MEJORA COMPETENCIAL'!CY65)</f>
        <v/>
      </c>
      <c r="J65" s="296" t="str">
        <f>IF(ISBLANK('ÁREA MEJORA COMPETENCIAL'!S65),"",IF('ÁREA MEJORA COMPETENCIAL'!CX65="","",IF('ÁREA ACOMPAÑAMIENTO INT TÉC'!Y65&gt;=0,"SI","NO")))</f>
        <v/>
      </c>
      <c r="K65" s="297" t="str">
        <f>IF('ÁREA ACOMPAÑAMIENTO INT TÉC'!Z65="VER RESULTADOS","",'ÁREA ACOMPAÑAMIENTO INT TÉC'!Z65)</f>
        <v/>
      </c>
      <c r="L65" s="298" t="str">
        <f>IF(ISBLANK('ÁREA MEJORA COMPETENCIAL'!S65),"",IF('ÁREA MEJORA COMPETENCIAL'!CX65="","",IF('ÁREA COMPLEMENTARIA'!CP65&gt;=0,"SI","NO")))</f>
        <v/>
      </c>
      <c r="M65" s="299" t="str">
        <f>IF('ÁREA COMPLEMENTARIA'!CQ65="VER RESULTADOS","",'ÁREA COMPLEMENTARIA'!CQ65)</f>
        <v/>
      </c>
      <c r="N65" s="300" t="str">
        <f>IF('ÁREA MEJORA COMPETENCIAL'!CX65="","",IF(ISBLANK('ÁREA MEJORA COMPETENCIAL'!S65),"",COUNTIF(H65:L65,"SI")))</f>
        <v/>
      </c>
      <c r="O65" s="300" t="str">
        <f>IF(ISBLANK('ÁREA MEJORA COMPETENCIAL'!S65),"",
IF('ÁREA MEJORA COMPETENCIAL'!Y65=1,12,
IF('ÁREA MEJORA COMPETENCIAL'!Y65=2,24,
IF('ÁREA MEJORA COMPETENCIAL'!Y65=3,37,IF('ÁREA MEJORA COMPETENCIAL'!T65=4,54,
IF('ÁREA MEJORA COMPETENCIAL'!Y65=5,66,
IF('ÁREA MEJORA COMPETENCIAL'!Y65=6,79,
IF('ÁREA MEJORA COMPETENCIAL'!Y65=7,95,
IF('ÁREA MEJORA COMPETENCIAL'!Y65=8,108,
IF('ÁREA MEJORA COMPETENCIAL'!Y65=9,120,
IF('ÁREA MEJORA COMPETENCIAL'!Y65=10,132,
IF('ÁREA MEJORA COMPETENCIAL'!Y65=11,145,
IF('ÁREA MEJORA COMPETENCIAL'!Y65=12,161,
IF('ÁREA MEJORA COMPETENCIAL'!Y65=13,174,
IF('ÁREA MEJORA COMPETENCIAL'!Y65=14,186,
IF('ÁREA MEJORA COMPETENCIAL'!Y65=15,199,
IF('ÁREA MEJORA COMPETENCIAL'!Y65=16,211,
IF('ÁREA MEJORA COMPETENCIAL'!Y65=17,228,
IF('ÁREA MEJORA COMPETENCIAL'!Y65=18,240,
"")))))))))))))))))))</f>
        <v/>
      </c>
      <c r="P65" s="301" t="str">
        <f>IF(ISBLANK('ÁREA MEJORA COMPETENCIAL'!S65),"",
IF('ÁREA MEJORA COMPETENCIAL'!Y65=1,12,
IF('ÁREA MEJORA COMPETENCIAL'!Y65=2,24,
IF('ÁREA MEJORA COMPETENCIAL'!Y65=7,95,
IF('ÁREA MEJORA COMPETENCIAL'!Y65=8,108,
IF('ÁREA MEJORA COMPETENCIAL'!Y65=9,120,
IF('ÁREA MEJORA COMPETENCIAL'!Y65=10,132,
IF('ÁREA MEJORA COMPETENCIAL'!Y65=11,145,
IF('ÁREA MEJORA COMPETENCIAL'!Y65=12,161,
IF('ÁREA MEJORA COMPETENCIAL'!Y65=13,174,
IF('ÁREA MEJORA COMPETENCIAL'!Y65=14,186,
IF('ÁREA MEJORA COMPETENCIAL'!Y65=15,199,
IF('ÁREA MEJORA COMPETENCIAL'!Y65=16,211,
IF('ÁREA MEJORA COMPETENCIAL'!Y65=17,228,
IF('ÁREA MEJORA COMPETENCIAL'!Y65=18,240,
"")))))))))))))))</f>
        <v/>
      </c>
      <c r="Q65" s="302" t="str">
        <f>IF(ISBLANK('ÁREA MEJORA COMPETENCIAL'!S65),"",SUM('ÁREA MEJORA COMPETENCIAL'!CW65,'ÁREA ACOMPAÑAMIENTO INT TÉC'!X65,'ÁREA COMPLEMENTARIA'!CO65))</f>
        <v/>
      </c>
      <c r="R65" s="303" t="str">
        <f>IF(N65="","",IF(Q65&gt;=P65,"",IF(AND(H65="NO",'ÁREA MEJORA COMPETENCIAL'!CY65&gt;=75%,'ÁREA ACOMPAÑAMIENTO INT TÉC'!Z65&gt;=75%,'ÁREA COMPLEMENTARIA'!CQ65&gt;=75%),"SI","NO")))</f>
        <v/>
      </c>
      <c r="S65" s="303" t="str">
        <f>IF(N65="","",IF(Q65&gt;=P65,"",(IF(AND(J65="NO",'ÁREA ACOMPAÑAMIENTO INT TÉC'!Z65&gt;=75%,'ÁREA MEJORA COMPETENCIAL'!CY65&gt;=75%,'ÁREA COMPLEMENTARIA'!CQ65&gt;=75%),"SI","NO"))))</f>
        <v/>
      </c>
      <c r="T65" s="303" t="str">
        <f>IF(N65="","",IF(Q65&gt;=P65,"",(IF(AND(L65="NO",'ÁREA COMPLEMENTARIA'!CQ65&gt;=75%,'ÁREA MEJORA COMPETENCIAL'!CY65&gt;=75%,'ÁREA ACOMPAÑAMIENTO INT TÉC'!Z65&gt;=75%),"SI","NO"))))</f>
        <v/>
      </c>
      <c r="U65" s="300" t="str">
        <f t="shared" si="4"/>
        <v/>
      </c>
      <c r="V65" s="300" t="str">
        <f t="shared" si="5"/>
        <v/>
      </c>
      <c r="W65" s="300" t="str">
        <f>IF(
 Q65=0,
 "NO",
 IF(
  OR('ÁREA MEJORA COMPETENCIAL'!Y65=0, ISBLANK('ÁREA MEJORA COMPETENCIAL'!S65)),
  "",
  IF(
   AND(U65&lt;&gt;"NO PARTICIPANTE", V65&lt;&gt;"NO PARTICIPANTE"),
   "SI",
   "NO"
  )
 )
)</f>
        <v/>
      </c>
      <c r="X65" s="300" t="str">
        <f t="shared" si="6"/>
        <v/>
      </c>
      <c r="Y65" s="300" t="str">
        <f t="shared" si="7"/>
        <v/>
      </c>
      <c r="Z65" s="304" t="str">
        <f>IF(AND('ÁREA MEJORA COMPETENCIAL'!Y65&gt;6,'ÁREA MEJORA COMPETENCIAL'!CW65&gt;=32,'ÁREA ACOMPAÑAMIENTO INT TÉC'!X65&gt;=27,'ÁREA COMPLEMENTARIA'!CO65&gt;=20,Q65&gt;=P65),"SI","")</f>
        <v/>
      </c>
      <c r="AA65" s="305" t="str">
        <f>IF(ISBLANK('ÁREA MEJORA COMPETENCIAL'!S65),"",IF(Q65&gt;=P65,"",IF('ÁREA COMPLEMENTARIA'!CN65="","NO PROCEDE",IF(N65=3,"",IF(OR(R65="SI",S65="SI",T65="SI"),"SI","NO")))))</f>
        <v/>
      </c>
      <c r="AB65" s="300" t="str">
        <f>IF(ISBLANK('ÁREA MEJORA COMPETENCIAL'!S65),"",IF(AA65="SI", "SI(*)",IF(OR(N65=3,X65="SI",Y65="SI",Z65="SI"),"SI","NO")))</f>
        <v/>
      </c>
      <c r="AC65" s="331" t="str">
        <f>IF(
   ISBLANK('ÁREA MEJORA COMPETENCIAL'!S65),
   "",
   IF(
      AND(
        'ÁREA MEJORA COMPETENCIAL'!Y65&gt;6,
        'ÁREA MEJORA COMPETENCIAL'!CW65&lt;=32,
        'ÁREA ACOMPAÑAMIENTO INT TÉC'!X65&lt;=27,
        'ÁREA COMPLEMENTARIA'!CO65&lt;=20,
        Q65&lt;=P65
      ),
      0,
         IF(
               Q65=0,
               0,
               IF(
                  Z65="SI",
                  Q65/P65,
                  IF(
                     AA65="SI",
                     75/100,IF(P65=12,Q65/P65, IF(P65=24,Q65/P65, IF(
         AND('ÁREA MEJORA COMPETENCIAL'!Y65&gt;6, N65&lt;3),
         N65/3,      IF(
            OR(P65="", P65=0),
            N65/3,
                     ""
                  )
               )
            )
         )
      )
   )
)))</f>
        <v/>
      </c>
      <c r="AD65" s="7"/>
      <c r="AE65" s="5"/>
      <c r="AF65" s="5"/>
      <c r="AG65" s="5"/>
      <c r="AH65" s="5"/>
      <c r="AI65" s="5"/>
      <c r="AJ65" s="5"/>
      <c r="AK65" s="5"/>
      <c r="AL65" s="5"/>
      <c r="AM65" s="5"/>
      <c r="AN65" s="5"/>
      <c r="AO65" s="138"/>
      <c r="AP65" s="59"/>
    </row>
    <row r="66" spans="1:42" ht="18" customHeight="1" x14ac:dyDescent="0.3">
      <c r="A66" s="290" t="str">
        <f>IF(ISBLANK('ÁREA MEJORA COMPETENCIAL'!A66),"",'ÁREA MEJORA COMPETENCIAL'!A66)</f>
        <v/>
      </c>
      <c r="B66" s="291" t="str">
        <f>IF(ISBLANK('ÁREA MEJORA COMPETENCIAL'!B66),"",'ÁREA MEJORA COMPETENCIAL'!B66)</f>
        <v/>
      </c>
      <c r="C66" s="291" t="str">
        <f>IF(ISBLANK('ÁREA MEJORA COMPETENCIAL'!C66),"",'ÁREA MEJORA COMPETENCIAL'!C66)</f>
        <v/>
      </c>
      <c r="D66" s="292" t="str">
        <f>IF(ISBLANK('ÁREA MEJORA COMPETENCIAL'!D66),"",'ÁREA MEJORA COMPETENCIAL'!D66)</f>
        <v/>
      </c>
      <c r="E66" s="292" t="str">
        <f>IF(ISBLANK('ÁREA MEJORA COMPETENCIAL'!E66),"",'ÁREA MEJORA COMPETENCIAL'!E66)</f>
        <v/>
      </c>
      <c r="F66" s="292" t="str">
        <f>IF(ISBLANK('ÁREA MEJORA COMPETENCIAL'!F66),"",'ÁREA MEJORA COMPETENCIAL'!F66)</f>
        <v/>
      </c>
      <c r="G66" s="293"/>
      <c r="H66" s="294" t="str">
        <f>IF(ISBLANK('ÁREA MEJORA COMPETENCIAL'!S66),"",IF('ÁREA MEJORA COMPETENCIAL'!CX66="","",IF('ÁREA MEJORA COMPETENCIAL'!CX66&gt;=0,"SI","NO")))</f>
        <v/>
      </c>
      <c r="I66" s="295" t="str">
        <f>IF('ÁREA MEJORA COMPETENCIAL'!CY66="VER RESULTADOS","",'ÁREA MEJORA COMPETENCIAL'!CY66)</f>
        <v/>
      </c>
      <c r="J66" s="296" t="str">
        <f>IF(ISBLANK('ÁREA MEJORA COMPETENCIAL'!S66),"",IF('ÁREA MEJORA COMPETENCIAL'!CX66="","",IF('ÁREA ACOMPAÑAMIENTO INT TÉC'!Y66&gt;=0,"SI","NO")))</f>
        <v/>
      </c>
      <c r="K66" s="297" t="str">
        <f>IF('ÁREA ACOMPAÑAMIENTO INT TÉC'!Z66="VER RESULTADOS","",'ÁREA ACOMPAÑAMIENTO INT TÉC'!Z66)</f>
        <v/>
      </c>
      <c r="L66" s="298" t="str">
        <f>IF(ISBLANK('ÁREA MEJORA COMPETENCIAL'!S66),"",IF('ÁREA MEJORA COMPETENCIAL'!CX66="","",IF('ÁREA COMPLEMENTARIA'!CP66&gt;=0,"SI","NO")))</f>
        <v/>
      </c>
      <c r="M66" s="299" t="str">
        <f>IF('ÁREA COMPLEMENTARIA'!CQ66="VER RESULTADOS","",'ÁREA COMPLEMENTARIA'!CQ66)</f>
        <v/>
      </c>
      <c r="N66" s="300" t="str">
        <f>IF('ÁREA MEJORA COMPETENCIAL'!CX66="","",IF(ISBLANK('ÁREA MEJORA COMPETENCIAL'!S66),"",COUNTIF(H66:L66,"SI")))</f>
        <v/>
      </c>
      <c r="O66" s="300" t="str">
        <f>IF(ISBLANK('ÁREA MEJORA COMPETENCIAL'!S66),"",
IF('ÁREA MEJORA COMPETENCIAL'!Y66=1,12,
IF('ÁREA MEJORA COMPETENCIAL'!Y66=2,24,
IF('ÁREA MEJORA COMPETENCIAL'!Y66=3,37,IF('ÁREA MEJORA COMPETENCIAL'!T66=4,54,
IF('ÁREA MEJORA COMPETENCIAL'!Y66=5,66,
IF('ÁREA MEJORA COMPETENCIAL'!Y66=6,79,
IF('ÁREA MEJORA COMPETENCIAL'!Y66=7,95,
IF('ÁREA MEJORA COMPETENCIAL'!Y66=8,108,
IF('ÁREA MEJORA COMPETENCIAL'!Y66=9,120,
IF('ÁREA MEJORA COMPETENCIAL'!Y66=10,132,
IF('ÁREA MEJORA COMPETENCIAL'!Y66=11,145,
IF('ÁREA MEJORA COMPETENCIAL'!Y66=12,161,
IF('ÁREA MEJORA COMPETENCIAL'!Y66=13,174,
IF('ÁREA MEJORA COMPETENCIAL'!Y66=14,186,
IF('ÁREA MEJORA COMPETENCIAL'!Y66=15,199,
IF('ÁREA MEJORA COMPETENCIAL'!Y66=16,211,
IF('ÁREA MEJORA COMPETENCIAL'!Y66=17,228,
IF('ÁREA MEJORA COMPETENCIAL'!Y66=18,240,
"")))))))))))))))))))</f>
        <v/>
      </c>
      <c r="P66" s="301" t="str">
        <f>IF(ISBLANK('ÁREA MEJORA COMPETENCIAL'!S66),"",
IF('ÁREA MEJORA COMPETENCIAL'!Y66=1,12,
IF('ÁREA MEJORA COMPETENCIAL'!Y66=2,24,
IF('ÁREA MEJORA COMPETENCIAL'!Y66=7,95,
IF('ÁREA MEJORA COMPETENCIAL'!Y66=8,108,
IF('ÁREA MEJORA COMPETENCIAL'!Y66=9,120,
IF('ÁREA MEJORA COMPETENCIAL'!Y66=10,132,
IF('ÁREA MEJORA COMPETENCIAL'!Y66=11,145,
IF('ÁREA MEJORA COMPETENCIAL'!Y66=12,161,
IF('ÁREA MEJORA COMPETENCIAL'!Y66=13,174,
IF('ÁREA MEJORA COMPETENCIAL'!Y66=14,186,
IF('ÁREA MEJORA COMPETENCIAL'!Y66=15,199,
IF('ÁREA MEJORA COMPETENCIAL'!Y66=16,211,
IF('ÁREA MEJORA COMPETENCIAL'!Y66=17,228,
IF('ÁREA MEJORA COMPETENCIAL'!Y66=18,240,
"")))))))))))))))</f>
        <v/>
      </c>
      <c r="Q66" s="302" t="str">
        <f>IF(ISBLANK('ÁREA MEJORA COMPETENCIAL'!S66),"",SUM('ÁREA MEJORA COMPETENCIAL'!CW66,'ÁREA ACOMPAÑAMIENTO INT TÉC'!X66,'ÁREA COMPLEMENTARIA'!CO66))</f>
        <v/>
      </c>
      <c r="R66" s="303" t="str">
        <f>IF(N66="","",IF(Q66&gt;=P66,"",IF(AND(H66="NO",'ÁREA MEJORA COMPETENCIAL'!CY66&gt;=75%,'ÁREA ACOMPAÑAMIENTO INT TÉC'!Z66&gt;=75%,'ÁREA COMPLEMENTARIA'!CQ66&gt;=75%),"SI","NO")))</f>
        <v/>
      </c>
      <c r="S66" s="303" t="str">
        <f>IF(N66="","",IF(Q66&gt;=P66,"",(IF(AND(J66="NO",'ÁREA ACOMPAÑAMIENTO INT TÉC'!Z66&gt;=75%,'ÁREA MEJORA COMPETENCIAL'!CY66&gt;=75%,'ÁREA COMPLEMENTARIA'!CQ66&gt;=75%),"SI","NO"))))</f>
        <v/>
      </c>
      <c r="T66" s="303" t="str">
        <f>IF(N66="","",IF(Q66&gt;=P66,"",(IF(AND(L66="NO",'ÁREA COMPLEMENTARIA'!CQ66&gt;=75%,'ÁREA MEJORA COMPETENCIAL'!CY66&gt;=75%,'ÁREA ACOMPAÑAMIENTO INT TÉC'!Z66&gt;=75%),"SI","NO"))))</f>
        <v/>
      </c>
      <c r="U66" s="300" t="str">
        <f t="shared" si="4"/>
        <v/>
      </c>
      <c r="V66" s="300" t="str">
        <f t="shared" si="5"/>
        <v/>
      </c>
      <c r="W66" s="300" t="str">
        <f>IF(
 Q66=0,
 "NO",
 IF(
  OR('ÁREA MEJORA COMPETENCIAL'!Y66=0, ISBLANK('ÁREA MEJORA COMPETENCIAL'!S66)),
  "",
  IF(
   AND(U66&lt;&gt;"NO PARTICIPANTE", V66&lt;&gt;"NO PARTICIPANTE"),
   "SI",
   "NO"
  )
 )
)</f>
        <v/>
      </c>
      <c r="X66" s="300" t="str">
        <f t="shared" si="6"/>
        <v/>
      </c>
      <c r="Y66" s="300" t="str">
        <f t="shared" si="7"/>
        <v/>
      </c>
      <c r="Z66" s="304" t="str">
        <f>IF(AND('ÁREA MEJORA COMPETENCIAL'!Y66&gt;6,'ÁREA MEJORA COMPETENCIAL'!CW66&gt;=32,'ÁREA ACOMPAÑAMIENTO INT TÉC'!X66&gt;=27,'ÁREA COMPLEMENTARIA'!CO66&gt;=20,Q66&gt;=P66),"SI","")</f>
        <v/>
      </c>
      <c r="AA66" s="305" t="str">
        <f>IF(ISBLANK('ÁREA MEJORA COMPETENCIAL'!S66),"",IF(Q66&gt;=P66,"",IF('ÁREA COMPLEMENTARIA'!CN66="","NO PROCEDE",IF(N66=3,"",IF(OR(R66="SI",S66="SI",T66="SI"),"SI","NO")))))</f>
        <v/>
      </c>
      <c r="AB66" s="300" t="str">
        <f>IF(ISBLANK('ÁREA MEJORA COMPETENCIAL'!S66),"",IF(AA66="SI", "SI(*)",IF(OR(N66=3,X66="SI",Y66="SI",Z66="SI"),"SI","NO")))</f>
        <v/>
      </c>
      <c r="AC66" s="331" t="str">
        <f>IF(
   ISBLANK('ÁREA MEJORA COMPETENCIAL'!S66),
   "",
   IF(
      AND(
        'ÁREA MEJORA COMPETENCIAL'!Y66&gt;6,
        'ÁREA MEJORA COMPETENCIAL'!CW66&lt;=32,
        'ÁREA ACOMPAÑAMIENTO INT TÉC'!X66&lt;=27,
        'ÁREA COMPLEMENTARIA'!CO66&lt;=20,
        Q66&lt;=P66
      ),
      0,
         IF(
               Q66=0,
               0,
               IF(
                  Z66="SI",
                  Q66/P66,
                  IF(
                     AA66="SI",
                     75/100,IF(P66=12,Q66/P66, IF(P66=24,Q66/P66, IF(
         AND('ÁREA MEJORA COMPETENCIAL'!Y66&gt;6, N66&lt;3),
         N66/3,      IF(
            OR(P66="", P66=0),
            N66/3,
                     ""
                  )
               )
            )
         )
      )
   )
)))</f>
        <v/>
      </c>
      <c r="AD66" s="7"/>
      <c r="AE66" s="5"/>
      <c r="AF66" s="5"/>
      <c r="AG66" s="5"/>
      <c r="AH66" s="5"/>
      <c r="AI66" s="5"/>
      <c r="AJ66" s="5"/>
      <c r="AK66" s="5"/>
      <c r="AL66" s="5"/>
      <c r="AM66" s="5"/>
      <c r="AN66" s="5"/>
      <c r="AO66" s="138"/>
      <c r="AP66" s="59"/>
    </row>
    <row r="67" spans="1:42" ht="18" customHeight="1" x14ac:dyDescent="0.3">
      <c r="A67" s="290" t="str">
        <f>IF(ISBLANK('ÁREA MEJORA COMPETENCIAL'!A67),"",'ÁREA MEJORA COMPETENCIAL'!A67)</f>
        <v/>
      </c>
      <c r="B67" s="291" t="str">
        <f>IF(ISBLANK('ÁREA MEJORA COMPETENCIAL'!B67),"",'ÁREA MEJORA COMPETENCIAL'!B67)</f>
        <v/>
      </c>
      <c r="C67" s="291" t="str">
        <f>IF(ISBLANK('ÁREA MEJORA COMPETENCIAL'!C67),"",'ÁREA MEJORA COMPETENCIAL'!C67)</f>
        <v/>
      </c>
      <c r="D67" s="292" t="str">
        <f>IF(ISBLANK('ÁREA MEJORA COMPETENCIAL'!D67),"",'ÁREA MEJORA COMPETENCIAL'!D67)</f>
        <v/>
      </c>
      <c r="E67" s="292" t="str">
        <f>IF(ISBLANK('ÁREA MEJORA COMPETENCIAL'!E67),"",'ÁREA MEJORA COMPETENCIAL'!E67)</f>
        <v/>
      </c>
      <c r="F67" s="292" t="str">
        <f>IF(ISBLANK('ÁREA MEJORA COMPETENCIAL'!F67),"",'ÁREA MEJORA COMPETENCIAL'!F67)</f>
        <v/>
      </c>
      <c r="G67" s="293"/>
      <c r="H67" s="294" t="str">
        <f>IF(ISBLANK('ÁREA MEJORA COMPETENCIAL'!S67),"",IF('ÁREA MEJORA COMPETENCIAL'!CX67="","",IF('ÁREA MEJORA COMPETENCIAL'!CX67&gt;=0,"SI","NO")))</f>
        <v/>
      </c>
      <c r="I67" s="295" t="str">
        <f>IF('ÁREA MEJORA COMPETENCIAL'!CY67="VER RESULTADOS","",'ÁREA MEJORA COMPETENCIAL'!CY67)</f>
        <v/>
      </c>
      <c r="J67" s="296" t="str">
        <f>IF(ISBLANK('ÁREA MEJORA COMPETENCIAL'!S67),"",IF('ÁREA MEJORA COMPETENCIAL'!CX67="","",IF('ÁREA ACOMPAÑAMIENTO INT TÉC'!Y67&gt;=0,"SI","NO")))</f>
        <v/>
      </c>
      <c r="K67" s="297" t="str">
        <f>IF('ÁREA ACOMPAÑAMIENTO INT TÉC'!Z67="VER RESULTADOS","",'ÁREA ACOMPAÑAMIENTO INT TÉC'!Z67)</f>
        <v/>
      </c>
      <c r="L67" s="298" t="str">
        <f>IF(ISBLANK('ÁREA MEJORA COMPETENCIAL'!S67),"",IF('ÁREA MEJORA COMPETENCIAL'!CX67="","",IF('ÁREA COMPLEMENTARIA'!CP67&gt;=0,"SI","NO")))</f>
        <v/>
      </c>
      <c r="M67" s="299" t="str">
        <f>IF('ÁREA COMPLEMENTARIA'!CQ67="VER RESULTADOS","",'ÁREA COMPLEMENTARIA'!CQ67)</f>
        <v/>
      </c>
      <c r="N67" s="300" t="str">
        <f>IF('ÁREA MEJORA COMPETENCIAL'!CX67="","",IF(ISBLANK('ÁREA MEJORA COMPETENCIAL'!S67),"",COUNTIF(H67:L67,"SI")))</f>
        <v/>
      </c>
      <c r="O67" s="300" t="str">
        <f>IF(ISBLANK('ÁREA MEJORA COMPETENCIAL'!S67),"",
IF('ÁREA MEJORA COMPETENCIAL'!Y67=1,12,
IF('ÁREA MEJORA COMPETENCIAL'!Y67=2,24,
IF('ÁREA MEJORA COMPETENCIAL'!Y67=3,37,IF('ÁREA MEJORA COMPETENCIAL'!T67=4,54,
IF('ÁREA MEJORA COMPETENCIAL'!Y67=5,66,
IF('ÁREA MEJORA COMPETENCIAL'!Y67=6,79,
IF('ÁREA MEJORA COMPETENCIAL'!Y67=7,95,
IF('ÁREA MEJORA COMPETENCIAL'!Y67=8,108,
IF('ÁREA MEJORA COMPETENCIAL'!Y67=9,120,
IF('ÁREA MEJORA COMPETENCIAL'!Y67=10,132,
IF('ÁREA MEJORA COMPETENCIAL'!Y67=11,145,
IF('ÁREA MEJORA COMPETENCIAL'!Y67=12,161,
IF('ÁREA MEJORA COMPETENCIAL'!Y67=13,174,
IF('ÁREA MEJORA COMPETENCIAL'!Y67=14,186,
IF('ÁREA MEJORA COMPETENCIAL'!Y67=15,199,
IF('ÁREA MEJORA COMPETENCIAL'!Y67=16,211,
IF('ÁREA MEJORA COMPETENCIAL'!Y67=17,228,
IF('ÁREA MEJORA COMPETENCIAL'!Y67=18,240,
"")))))))))))))))))))</f>
        <v/>
      </c>
      <c r="P67" s="301" t="str">
        <f>IF(ISBLANK('ÁREA MEJORA COMPETENCIAL'!S67),"",
IF('ÁREA MEJORA COMPETENCIAL'!Y67=1,12,
IF('ÁREA MEJORA COMPETENCIAL'!Y67=2,24,
IF('ÁREA MEJORA COMPETENCIAL'!Y67=7,95,
IF('ÁREA MEJORA COMPETENCIAL'!Y67=8,108,
IF('ÁREA MEJORA COMPETENCIAL'!Y67=9,120,
IF('ÁREA MEJORA COMPETENCIAL'!Y67=10,132,
IF('ÁREA MEJORA COMPETENCIAL'!Y67=11,145,
IF('ÁREA MEJORA COMPETENCIAL'!Y67=12,161,
IF('ÁREA MEJORA COMPETENCIAL'!Y67=13,174,
IF('ÁREA MEJORA COMPETENCIAL'!Y67=14,186,
IF('ÁREA MEJORA COMPETENCIAL'!Y67=15,199,
IF('ÁREA MEJORA COMPETENCIAL'!Y67=16,211,
IF('ÁREA MEJORA COMPETENCIAL'!Y67=17,228,
IF('ÁREA MEJORA COMPETENCIAL'!Y67=18,240,
"")))))))))))))))</f>
        <v/>
      </c>
      <c r="Q67" s="302" t="str">
        <f>IF(ISBLANK('ÁREA MEJORA COMPETENCIAL'!S67),"",SUM('ÁREA MEJORA COMPETENCIAL'!CW67,'ÁREA ACOMPAÑAMIENTO INT TÉC'!X67,'ÁREA COMPLEMENTARIA'!CO67))</f>
        <v/>
      </c>
      <c r="R67" s="303" t="str">
        <f>IF(N67="","",IF(Q67&gt;=P67,"",IF(AND(H67="NO",'ÁREA MEJORA COMPETENCIAL'!CY67&gt;=75%,'ÁREA ACOMPAÑAMIENTO INT TÉC'!Z67&gt;=75%,'ÁREA COMPLEMENTARIA'!CQ67&gt;=75%),"SI","NO")))</f>
        <v/>
      </c>
      <c r="S67" s="303" t="str">
        <f>IF(N67="","",IF(Q67&gt;=P67,"",(IF(AND(J67="NO",'ÁREA ACOMPAÑAMIENTO INT TÉC'!Z67&gt;=75%,'ÁREA MEJORA COMPETENCIAL'!CY67&gt;=75%,'ÁREA COMPLEMENTARIA'!CQ67&gt;=75%),"SI","NO"))))</f>
        <v/>
      </c>
      <c r="T67" s="303" t="str">
        <f>IF(N67="","",IF(Q67&gt;=P67,"",(IF(AND(L67="NO",'ÁREA COMPLEMENTARIA'!CQ67&gt;=75%,'ÁREA MEJORA COMPETENCIAL'!CY67&gt;=75%,'ÁREA ACOMPAÑAMIENTO INT TÉC'!Z67&gt;=75%),"SI","NO"))))</f>
        <v/>
      </c>
      <c r="U67" s="300" t="str">
        <f t="shared" si="4"/>
        <v/>
      </c>
      <c r="V67" s="300" t="str">
        <f t="shared" si="5"/>
        <v/>
      </c>
      <c r="W67" s="300" t="str">
        <f>IF(
 Q67=0,
 "NO",
 IF(
  OR('ÁREA MEJORA COMPETENCIAL'!Y67=0, ISBLANK('ÁREA MEJORA COMPETENCIAL'!S67)),
  "",
  IF(
   AND(U67&lt;&gt;"NO PARTICIPANTE", V67&lt;&gt;"NO PARTICIPANTE"),
   "SI",
   "NO"
  )
 )
)</f>
        <v/>
      </c>
      <c r="X67" s="300" t="str">
        <f t="shared" si="6"/>
        <v/>
      </c>
      <c r="Y67" s="300" t="str">
        <f t="shared" si="7"/>
        <v/>
      </c>
      <c r="Z67" s="304" t="str">
        <f>IF(AND('ÁREA MEJORA COMPETENCIAL'!Y67&gt;6,'ÁREA MEJORA COMPETENCIAL'!CW67&gt;=32,'ÁREA ACOMPAÑAMIENTO INT TÉC'!X67&gt;=27,'ÁREA COMPLEMENTARIA'!CO67&gt;=20,Q67&gt;=P67),"SI","")</f>
        <v/>
      </c>
      <c r="AA67" s="305" t="str">
        <f>IF(ISBLANK('ÁREA MEJORA COMPETENCIAL'!S67),"",IF(Q67&gt;=P67,"",IF('ÁREA COMPLEMENTARIA'!CN67="","NO PROCEDE",IF(N67=3,"",IF(OR(R67="SI",S67="SI",T67="SI"),"SI","NO")))))</f>
        <v/>
      </c>
      <c r="AB67" s="300" t="str">
        <f>IF(ISBLANK('ÁREA MEJORA COMPETENCIAL'!S67),"",IF(AA67="SI", "SI(*)",IF(OR(N67=3,X67="SI",Y67="SI",Z67="SI"),"SI","NO")))</f>
        <v/>
      </c>
      <c r="AC67" s="331" t="str">
        <f>IF(
   ISBLANK('ÁREA MEJORA COMPETENCIAL'!S67),
   "",
   IF(
      AND(
        'ÁREA MEJORA COMPETENCIAL'!Y67&gt;6,
        'ÁREA MEJORA COMPETENCIAL'!CW67&lt;=32,
        'ÁREA ACOMPAÑAMIENTO INT TÉC'!X67&lt;=27,
        'ÁREA COMPLEMENTARIA'!CO67&lt;=20,
        Q67&lt;=P67
      ),
      0,
         IF(
               Q67=0,
               0,
               IF(
                  Z67="SI",
                  Q67/P67,
                  IF(
                     AA67="SI",
                     75/100,IF(P67=12,Q67/P67, IF(P67=24,Q67/P67, IF(
         AND('ÁREA MEJORA COMPETENCIAL'!Y67&gt;6, N67&lt;3),
         N67/3,      IF(
            OR(P67="", P67=0),
            N67/3,
                     ""
                  )
               )
            )
         )
      )
   )
)))</f>
        <v/>
      </c>
      <c r="AD67" s="7"/>
      <c r="AE67" s="5"/>
      <c r="AF67" s="5"/>
      <c r="AG67" s="5"/>
      <c r="AH67" s="5"/>
      <c r="AI67" s="5"/>
      <c r="AJ67" s="5"/>
      <c r="AK67" s="5"/>
      <c r="AL67" s="5"/>
      <c r="AM67" s="5"/>
      <c r="AN67" s="5"/>
      <c r="AO67" s="138"/>
      <c r="AP67" s="59"/>
    </row>
    <row r="68" spans="1:42" ht="18" customHeight="1" x14ac:dyDescent="0.3">
      <c r="A68" s="290" t="str">
        <f>IF(ISBLANK('ÁREA MEJORA COMPETENCIAL'!A68),"",'ÁREA MEJORA COMPETENCIAL'!A68)</f>
        <v/>
      </c>
      <c r="B68" s="291" t="str">
        <f>IF(ISBLANK('ÁREA MEJORA COMPETENCIAL'!B68),"",'ÁREA MEJORA COMPETENCIAL'!B68)</f>
        <v/>
      </c>
      <c r="C68" s="291" t="str">
        <f>IF(ISBLANK('ÁREA MEJORA COMPETENCIAL'!C68),"",'ÁREA MEJORA COMPETENCIAL'!C68)</f>
        <v/>
      </c>
      <c r="D68" s="292" t="str">
        <f>IF(ISBLANK('ÁREA MEJORA COMPETENCIAL'!D68),"",'ÁREA MEJORA COMPETENCIAL'!D68)</f>
        <v/>
      </c>
      <c r="E68" s="292" t="str">
        <f>IF(ISBLANK('ÁREA MEJORA COMPETENCIAL'!E68),"",'ÁREA MEJORA COMPETENCIAL'!E68)</f>
        <v/>
      </c>
      <c r="F68" s="292" t="str">
        <f>IF(ISBLANK('ÁREA MEJORA COMPETENCIAL'!F68),"",'ÁREA MEJORA COMPETENCIAL'!F68)</f>
        <v/>
      </c>
      <c r="G68" s="293"/>
      <c r="H68" s="294" t="str">
        <f>IF(ISBLANK('ÁREA MEJORA COMPETENCIAL'!S68),"",IF('ÁREA MEJORA COMPETENCIAL'!CX68="","",IF('ÁREA MEJORA COMPETENCIAL'!CX68&gt;=0,"SI","NO")))</f>
        <v/>
      </c>
      <c r="I68" s="295" t="str">
        <f>IF('ÁREA MEJORA COMPETENCIAL'!CY68="VER RESULTADOS","",'ÁREA MEJORA COMPETENCIAL'!CY68)</f>
        <v/>
      </c>
      <c r="J68" s="296" t="str">
        <f>IF(ISBLANK('ÁREA MEJORA COMPETENCIAL'!S68),"",IF('ÁREA MEJORA COMPETENCIAL'!CX68="","",IF('ÁREA ACOMPAÑAMIENTO INT TÉC'!Y68&gt;=0,"SI","NO")))</f>
        <v/>
      </c>
      <c r="K68" s="297" t="str">
        <f>IF('ÁREA ACOMPAÑAMIENTO INT TÉC'!Z68="VER RESULTADOS","",'ÁREA ACOMPAÑAMIENTO INT TÉC'!Z68)</f>
        <v/>
      </c>
      <c r="L68" s="298" t="str">
        <f>IF(ISBLANK('ÁREA MEJORA COMPETENCIAL'!S68),"",IF('ÁREA MEJORA COMPETENCIAL'!CX68="","",IF('ÁREA COMPLEMENTARIA'!CP68&gt;=0,"SI","NO")))</f>
        <v/>
      </c>
      <c r="M68" s="299" t="str">
        <f>IF('ÁREA COMPLEMENTARIA'!CQ68="VER RESULTADOS","",'ÁREA COMPLEMENTARIA'!CQ68)</f>
        <v/>
      </c>
      <c r="N68" s="300" t="str">
        <f>IF('ÁREA MEJORA COMPETENCIAL'!CX68="","",IF(ISBLANK('ÁREA MEJORA COMPETENCIAL'!S68),"",COUNTIF(H68:L68,"SI")))</f>
        <v/>
      </c>
      <c r="O68" s="300" t="str">
        <f>IF(ISBLANK('ÁREA MEJORA COMPETENCIAL'!S68),"",
IF('ÁREA MEJORA COMPETENCIAL'!Y68=1,12,
IF('ÁREA MEJORA COMPETENCIAL'!Y68=2,24,
IF('ÁREA MEJORA COMPETENCIAL'!Y68=3,37,IF('ÁREA MEJORA COMPETENCIAL'!T68=4,54,
IF('ÁREA MEJORA COMPETENCIAL'!Y68=5,66,
IF('ÁREA MEJORA COMPETENCIAL'!Y68=6,79,
IF('ÁREA MEJORA COMPETENCIAL'!Y68=7,95,
IF('ÁREA MEJORA COMPETENCIAL'!Y68=8,108,
IF('ÁREA MEJORA COMPETENCIAL'!Y68=9,120,
IF('ÁREA MEJORA COMPETENCIAL'!Y68=10,132,
IF('ÁREA MEJORA COMPETENCIAL'!Y68=11,145,
IF('ÁREA MEJORA COMPETENCIAL'!Y68=12,161,
IF('ÁREA MEJORA COMPETENCIAL'!Y68=13,174,
IF('ÁREA MEJORA COMPETENCIAL'!Y68=14,186,
IF('ÁREA MEJORA COMPETENCIAL'!Y68=15,199,
IF('ÁREA MEJORA COMPETENCIAL'!Y68=16,211,
IF('ÁREA MEJORA COMPETENCIAL'!Y68=17,228,
IF('ÁREA MEJORA COMPETENCIAL'!Y68=18,240,
"")))))))))))))))))))</f>
        <v/>
      </c>
      <c r="P68" s="301" t="str">
        <f>IF(ISBLANK('ÁREA MEJORA COMPETENCIAL'!S68),"",
IF('ÁREA MEJORA COMPETENCIAL'!Y68=1,12,
IF('ÁREA MEJORA COMPETENCIAL'!Y68=2,24,
IF('ÁREA MEJORA COMPETENCIAL'!Y68=7,95,
IF('ÁREA MEJORA COMPETENCIAL'!Y68=8,108,
IF('ÁREA MEJORA COMPETENCIAL'!Y68=9,120,
IF('ÁREA MEJORA COMPETENCIAL'!Y68=10,132,
IF('ÁREA MEJORA COMPETENCIAL'!Y68=11,145,
IF('ÁREA MEJORA COMPETENCIAL'!Y68=12,161,
IF('ÁREA MEJORA COMPETENCIAL'!Y68=13,174,
IF('ÁREA MEJORA COMPETENCIAL'!Y68=14,186,
IF('ÁREA MEJORA COMPETENCIAL'!Y68=15,199,
IF('ÁREA MEJORA COMPETENCIAL'!Y68=16,211,
IF('ÁREA MEJORA COMPETENCIAL'!Y68=17,228,
IF('ÁREA MEJORA COMPETENCIAL'!Y68=18,240,
"")))))))))))))))</f>
        <v/>
      </c>
      <c r="Q68" s="302" t="str">
        <f>IF(ISBLANK('ÁREA MEJORA COMPETENCIAL'!S68),"",SUM('ÁREA MEJORA COMPETENCIAL'!CW68,'ÁREA ACOMPAÑAMIENTO INT TÉC'!X68,'ÁREA COMPLEMENTARIA'!CO68))</f>
        <v/>
      </c>
      <c r="R68" s="303" t="str">
        <f>IF(N68="","",IF(Q68&gt;=P68,"",IF(AND(H68="NO",'ÁREA MEJORA COMPETENCIAL'!CY68&gt;=75%,'ÁREA ACOMPAÑAMIENTO INT TÉC'!Z68&gt;=75%,'ÁREA COMPLEMENTARIA'!CQ68&gt;=75%),"SI","NO")))</f>
        <v/>
      </c>
      <c r="S68" s="303" t="str">
        <f>IF(N68="","",IF(Q68&gt;=P68,"",(IF(AND(J68="NO",'ÁREA ACOMPAÑAMIENTO INT TÉC'!Z68&gt;=75%,'ÁREA MEJORA COMPETENCIAL'!CY68&gt;=75%,'ÁREA COMPLEMENTARIA'!CQ68&gt;=75%),"SI","NO"))))</f>
        <v/>
      </c>
      <c r="T68" s="303" t="str">
        <f>IF(N68="","",IF(Q68&gt;=P68,"",(IF(AND(L68="NO",'ÁREA COMPLEMENTARIA'!CQ68&gt;=75%,'ÁREA MEJORA COMPETENCIAL'!CY68&gt;=75%,'ÁREA ACOMPAÑAMIENTO INT TÉC'!Z68&gt;=75%),"SI","NO"))))</f>
        <v/>
      </c>
      <c r="U68" s="300" t="str">
        <f t="shared" si="4"/>
        <v/>
      </c>
      <c r="V68" s="300" t="str">
        <f t="shared" si="5"/>
        <v/>
      </c>
      <c r="W68" s="300" t="str">
        <f>IF(
 Q68=0,
 "NO",
 IF(
  OR('ÁREA MEJORA COMPETENCIAL'!Y68=0, ISBLANK('ÁREA MEJORA COMPETENCIAL'!S68)),
  "",
  IF(
   AND(U68&lt;&gt;"NO PARTICIPANTE", V68&lt;&gt;"NO PARTICIPANTE"),
   "SI",
   "NO"
  )
 )
)</f>
        <v/>
      </c>
      <c r="X68" s="300" t="str">
        <f t="shared" si="6"/>
        <v/>
      </c>
      <c r="Y68" s="300" t="str">
        <f t="shared" si="7"/>
        <v/>
      </c>
      <c r="Z68" s="304" t="str">
        <f>IF(AND('ÁREA MEJORA COMPETENCIAL'!Y68&gt;6,'ÁREA MEJORA COMPETENCIAL'!CW68&gt;=32,'ÁREA ACOMPAÑAMIENTO INT TÉC'!X68&gt;=27,'ÁREA COMPLEMENTARIA'!CO68&gt;=20,Q68&gt;=P68),"SI","")</f>
        <v/>
      </c>
      <c r="AA68" s="305" t="str">
        <f>IF(ISBLANK('ÁREA MEJORA COMPETENCIAL'!S68),"",IF(Q68&gt;=P68,"",IF('ÁREA COMPLEMENTARIA'!CN68="","NO PROCEDE",IF(N68=3,"",IF(OR(R68="SI",S68="SI",T68="SI"),"SI","NO")))))</f>
        <v/>
      </c>
      <c r="AB68" s="300" t="str">
        <f>IF(ISBLANK('ÁREA MEJORA COMPETENCIAL'!S68),"",IF(AA68="SI", "SI(*)",IF(OR(N68=3,X68="SI",Y68="SI",Z68="SI"),"SI","NO")))</f>
        <v/>
      </c>
      <c r="AC68" s="331" t="str">
        <f>IF(
   ISBLANK('ÁREA MEJORA COMPETENCIAL'!S68),
   "",
   IF(
      AND(
        'ÁREA MEJORA COMPETENCIAL'!Y68&gt;6,
        'ÁREA MEJORA COMPETENCIAL'!CW68&lt;=32,
        'ÁREA ACOMPAÑAMIENTO INT TÉC'!X68&lt;=27,
        'ÁREA COMPLEMENTARIA'!CO68&lt;=20,
        Q68&lt;=P68
      ),
      0,
         IF(
               Q68=0,
               0,
               IF(
                  Z68="SI",
                  Q68/P68,
                  IF(
                     AA68="SI",
                     75/100,IF(P68=12,Q68/P68, IF(P68=24,Q68/P68, IF(
         AND('ÁREA MEJORA COMPETENCIAL'!Y68&gt;6, N68&lt;3),
         N68/3,      IF(
            OR(P68="", P68=0),
            N68/3,
                     ""
                  )
               )
            )
         )
      )
   )
)))</f>
        <v/>
      </c>
      <c r="AD68" s="7"/>
      <c r="AE68" s="5"/>
      <c r="AF68" s="5"/>
      <c r="AG68" s="5"/>
      <c r="AH68" s="5"/>
      <c r="AI68" s="5"/>
      <c r="AJ68" s="5"/>
      <c r="AK68" s="5"/>
      <c r="AL68" s="5"/>
      <c r="AM68" s="5"/>
      <c r="AN68" s="5"/>
      <c r="AO68" s="138"/>
      <c r="AP68" s="59"/>
    </row>
    <row r="69" spans="1:42" ht="18" customHeight="1" x14ac:dyDescent="0.3">
      <c r="A69" s="290" t="str">
        <f>IF(ISBLANK('ÁREA MEJORA COMPETENCIAL'!A69),"",'ÁREA MEJORA COMPETENCIAL'!A69)</f>
        <v/>
      </c>
      <c r="B69" s="291" t="str">
        <f>IF(ISBLANK('ÁREA MEJORA COMPETENCIAL'!B69),"",'ÁREA MEJORA COMPETENCIAL'!B69)</f>
        <v/>
      </c>
      <c r="C69" s="291" t="str">
        <f>IF(ISBLANK('ÁREA MEJORA COMPETENCIAL'!C69),"",'ÁREA MEJORA COMPETENCIAL'!C69)</f>
        <v/>
      </c>
      <c r="D69" s="292" t="str">
        <f>IF(ISBLANK('ÁREA MEJORA COMPETENCIAL'!D69),"",'ÁREA MEJORA COMPETENCIAL'!D69)</f>
        <v/>
      </c>
      <c r="E69" s="292" t="str">
        <f>IF(ISBLANK('ÁREA MEJORA COMPETENCIAL'!E69),"",'ÁREA MEJORA COMPETENCIAL'!E69)</f>
        <v/>
      </c>
      <c r="F69" s="292" t="str">
        <f>IF(ISBLANK('ÁREA MEJORA COMPETENCIAL'!F69),"",'ÁREA MEJORA COMPETENCIAL'!F69)</f>
        <v/>
      </c>
      <c r="G69" s="293"/>
      <c r="H69" s="294" t="str">
        <f>IF(ISBLANK('ÁREA MEJORA COMPETENCIAL'!S69),"",IF('ÁREA MEJORA COMPETENCIAL'!CX69="","",IF('ÁREA MEJORA COMPETENCIAL'!CX69&gt;=0,"SI","NO")))</f>
        <v/>
      </c>
      <c r="I69" s="295" t="str">
        <f>IF('ÁREA MEJORA COMPETENCIAL'!CY69="VER RESULTADOS","",'ÁREA MEJORA COMPETENCIAL'!CY69)</f>
        <v/>
      </c>
      <c r="J69" s="296" t="str">
        <f>IF(ISBLANK('ÁREA MEJORA COMPETENCIAL'!S69),"",IF('ÁREA MEJORA COMPETENCIAL'!CX69="","",IF('ÁREA ACOMPAÑAMIENTO INT TÉC'!Y69&gt;=0,"SI","NO")))</f>
        <v/>
      </c>
      <c r="K69" s="297" t="str">
        <f>IF('ÁREA ACOMPAÑAMIENTO INT TÉC'!Z69="VER RESULTADOS","",'ÁREA ACOMPAÑAMIENTO INT TÉC'!Z69)</f>
        <v/>
      </c>
      <c r="L69" s="298" t="str">
        <f>IF(ISBLANK('ÁREA MEJORA COMPETENCIAL'!S69),"",IF('ÁREA MEJORA COMPETENCIAL'!CX69="","",IF('ÁREA COMPLEMENTARIA'!CP69&gt;=0,"SI","NO")))</f>
        <v/>
      </c>
      <c r="M69" s="299" t="str">
        <f>IF('ÁREA COMPLEMENTARIA'!CQ69="VER RESULTADOS","",'ÁREA COMPLEMENTARIA'!CQ69)</f>
        <v/>
      </c>
      <c r="N69" s="300" t="str">
        <f>IF('ÁREA MEJORA COMPETENCIAL'!CX69="","",IF(ISBLANK('ÁREA MEJORA COMPETENCIAL'!S69),"",COUNTIF(H69:L69,"SI")))</f>
        <v/>
      </c>
      <c r="O69" s="300" t="str">
        <f>IF(ISBLANK('ÁREA MEJORA COMPETENCIAL'!S69),"",
IF('ÁREA MEJORA COMPETENCIAL'!Y69=1,12,
IF('ÁREA MEJORA COMPETENCIAL'!Y69=2,24,
IF('ÁREA MEJORA COMPETENCIAL'!Y69=3,37,IF('ÁREA MEJORA COMPETENCIAL'!T69=4,54,
IF('ÁREA MEJORA COMPETENCIAL'!Y69=5,66,
IF('ÁREA MEJORA COMPETENCIAL'!Y69=6,79,
IF('ÁREA MEJORA COMPETENCIAL'!Y69=7,95,
IF('ÁREA MEJORA COMPETENCIAL'!Y69=8,108,
IF('ÁREA MEJORA COMPETENCIAL'!Y69=9,120,
IF('ÁREA MEJORA COMPETENCIAL'!Y69=10,132,
IF('ÁREA MEJORA COMPETENCIAL'!Y69=11,145,
IF('ÁREA MEJORA COMPETENCIAL'!Y69=12,161,
IF('ÁREA MEJORA COMPETENCIAL'!Y69=13,174,
IF('ÁREA MEJORA COMPETENCIAL'!Y69=14,186,
IF('ÁREA MEJORA COMPETENCIAL'!Y69=15,199,
IF('ÁREA MEJORA COMPETENCIAL'!Y69=16,211,
IF('ÁREA MEJORA COMPETENCIAL'!Y69=17,228,
IF('ÁREA MEJORA COMPETENCIAL'!Y69=18,240,
"")))))))))))))))))))</f>
        <v/>
      </c>
      <c r="P69" s="301" t="str">
        <f>IF(ISBLANK('ÁREA MEJORA COMPETENCIAL'!S69),"",
IF('ÁREA MEJORA COMPETENCIAL'!Y69=1,12,
IF('ÁREA MEJORA COMPETENCIAL'!Y69=2,24,
IF('ÁREA MEJORA COMPETENCIAL'!Y69=7,95,
IF('ÁREA MEJORA COMPETENCIAL'!Y69=8,108,
IF('ÁREA MEJORA COMPETENCIAL'!Y69=9,120,
IF('ÁREA MEJORA COMPETENCIAL'!Y69=10,132,
IF('ÁREA MEJORA COMPETENCIAL'!Y69=11,145,
IF('ÁREA MEJORA COMPETENCIAL'!Y69=12,161,
IF('ÁREA MEJORA COMPETENCIAL'!Y69=13,174,
IF('ÁREA MEJORA COMPETENCIAL'!Y69=14,186,
IF('ÁREA MEJORA COMPETENCIAL'!Y69=15,199,
IF('ÁREA MEJORA COMPETENCIAL'!Y69=16,211,
IF('ÁREA MEJORA COMPETENCIAL'!Y69=17,228,
IF('ÁREA MEJORA COMPETENCIAL'!Y69=18,240,
"")))))))))))))))</f>
        <v/>
      </c>
      <c r="Q69" s="302" t="str">
        <f>IF(ISBLANK('ÁREA MEJORA COMPETENCIAL'!S69),"",SUM('ÁREA MEJORA COMPETENCIAL'!CW69,'ÁREA ACOMPAÑAMIENTO INT TÉC'!X69,'ÁREA COMPLEMENTARIA'!CO69))</f>
        <v/>
      </c>
      <c r="R69" s="303" t="str">
        <f>IF(N69="","",IF(Q69&gt;=P69,"",IF(AND(H69="NO",'ÁREA MEJORA COMPETENCIAL'!CY69&gt;=75%,'ÁREA ACOMPAÑAMIENTO INT TÉC'!Z69&gt;=75%,'ÁREA COMPLEMENTARIA'!CQ69&gt;=75%),"SI","NO")))</f>
        <v/>
      </c>
      <c r="S69" s="303" t="str">
        <f>IF(N69="","",IF(Q69&gt;=P69,"",(IF(AND(J69="NO",'ÁREA ACOMPAÑAMIENTO INT TÉC'!Z69&gt;=75%,'ÁREA MEJORA COMPETENCIAL'!CY69&gt;=75%,'ÁREA COMPLEMENTARIA'!CQ69&gt;=75%),"SI","NO"))))</f>
        <v/>
      </c>
      <c r="T69" s="303" t="str">
        <f>IF(N69="","",IF(Q69&gt;=P69,"",(IF(AND(L69="NO",'ÁREA COMPLEMENTARIA'!CQ69&gt;=75%,'ÁREA MEJORA COMPETENCIAL'!CY69&gt;=75%,'ÁREA ACOMPAÑAMIENTO INT TÉC'!Z69&gt;=75%),"SI","NO"))))</f>
        <v/>
      </c>
      <c r="U69" s="300" t="str">
        <f t="shared" si="4"/>
        <v/>
      </c>
      <c r="V69" s="300" t="str">
        <f t="shared" si="5"/>
        <v/>
      </c>
      <c r="W69" s="300" t="str">
        <f>IF(
 Q69=0,
 "NO",
 IF(
  OR('ÁREA MEJORA COMPETENCIAL'!Y69=0, ISBLANK('ÁREA MEJORA COMPETENCIAL'!S69)),
  "",
  IF(
   AND(U69&lt;&gt;"NO PARTICIPANTE", V69&lt;&gt;"NO PARTICIPANTE"),
   "SI",
   "NO"
  )
 )
)</f>
        <v/>
      </c>
      <c r="X69" s="300" t="str">
        <f t="shared" si="6"/>
        <v/>
      </c>
      <c r="Y69" s="300" t="str">
        <f t="shared" si="7"/>
        <v/>
      </c>
      <c r="Z69" s="304" t="str">
        <f>IF(AND('ÁREA MEJORA COMPETENCIAL'!Y69&gt;6,'ÁREA MEJORA COMPETENCIAL'!CW69&gt;=32,'ÁREA ACOMPAÑAMIENTO INT TÉC'!X69&gt;=27,'ÁREA COMPLEMENTARIA'!CO69&gt;=20,Q69&gt;=P69),"SI","")</f>
        <v/>
      </c>
      <c r="AA69" s="305" t="str">
        <f>IF(ISBLANK('ÁREA MEJORA COMPETENCIAL'!S69),"",IF(Q69&gt;=P69,"",IF('ÁREA COMPLEMENTARIA'!CN69="","NO PROCEDE",IF(N69=3,"",IF(OR(R69="SI",S69="SI",T69="SI"),"SI","NO")))))</f>
        <v/>
      </c>
      <c r="AB69" s="300" t="str">
        <f>IF(ISBLANK('ÁREA MEJORA COMPETENCIAL'!S69),"",IF(AA69="SI", "SI(*)",IF(OR(N69=3,X69="SI",Y69="SI",Z69="SI"),"SI","NO")))</f>
        <v/>
      </c>
      <c r="AC69" s="331" t="str">
        <f>IF(
   ISBLANK('ÁREA MEJORA COMPETENCIAL'!S69),
   "",
   IF(
      AND(
        'ÁREA MEJORA COMPETENCIAL'!Y69&gt;6,
        'ÁREA MEJORA COMPETENCIAL'!CW69&lt;=32,
        'ÁREA ACOMPAÑAMIENTO INT TÉC'!X69&lt;=27,
        'ÁREA COMPLEMENTARIA'!CO69&lt;=20,
        Q69&lt;=P69
      ),
      0,
         IF(
               Q69=0,
               0,
               IF(
                  Z69="SI",
                  Q69/P69,
                  IF(
                     AA69="SI",
                     75/100,IF(P69=12,Q69/P69, IF(P69=24,Q69/P69, IF(
         AND('ÁREA MEJORA COMPETENCIAL'!Y69&gt;6, N69&lt;3),
         N69/3,      IF(
            OR(P69="", P69=0),
            N69/3,
                     ""
                  )
               )
            )
         )
      )
   )
)))</f>
        <v/>
      </c>
      <c r="AD69" s="7"/>
      <c r="AE69" s="5"/>
      <c r="AF69" s="5"/>
      <c r="AG69" s="5"/>
      <c r="AH69" s="5"/>
      <c r="AI69" s="5"/>
      <c r="AJ69" s="5"/>
      <c r="AK69" s="5"/>
      <c r="AL69" s="5"/>
      <c r="AM69" s="5"/>
      <c r="AN69" s="5"/>
      <c r="AO69" s="138"/>
      <c r="AP69" s="59"/>
    </row>
    <row r="70" spans="1:42" s="59" customFormat="1" ht="18" customHeight="1" x14ac:dyDescent="0.3">
      <c r="A70" s="290" t="str">
        <f>IF(ISBLANK('ÁREA MEJORA COMPETENCIAL'!A70),"",'ÁREA MEJORA COMPETENCIAL'!A70)</f>
        <v/>
      </c>
      <c r="B70" s="291" t="str">
        <f>IF(ISBLANK('ÁREA MEJORA COMPETENCIAL'!B70),"",'ÁREA MEJORA COMPETENCIAL'!B70)</f>
        <v/>
      </c>
      <c r="C70" s="291" t="str">
        <f>IF(ISBLANK('ÁREA MEJORA COMPETENCIAL'!C70),"",'ÁREA MEJORA COMPETENCIAL'!C70)</f>
        <v/>
      </c>
      <c r="D70" s="292" t="str">
        <f>IF(ISBLANK('ÁREA MEJORA COMPETENCIAL'!D70),"",'ÁREA MEJORA COMPETENCIAL'!D70)</f>
        <v/>
      </c>
      <c r="E70" s="292" t="str">
        <f>IF(ISBLANK('ÁREA MEJORA COMPETENCIAL'!E70),"",'ÁREA MEJORA COMPETENCIAL'!E70)</f>
        <v/>
      </c>
      <c r="F70" s="292" t="str">
        <f>IF(ISBLANK('ÁREA MEJORA COMPETENCIAL'!F70),"",'ÁREA MEJORA COMPETENCIAL'!F70)</f>
        <v/>
      </c>
      <c r="G70" s="293"/>
      <c r="H70" s="294" t="str">
        <f>IF(ISBLANK('ÁREA MEJORA COMPETENCIAL'!S70),"",IF('ÁREA MEJORA COMPETENCIAL'!CX70="","",IF('ÁREA MEJORA COMPETENCIAL'!CX70&gt;=0,"SI","NO")))</f>
        <v/>
      </c>
      <c r="I70" s="295" t="str">
        <f>IF('ÁREA MEJORA COMPETENCIAL'!CY70="VER RESULTADOS","",'ÁREA MEJORA COMPETENCIAL'!CY70)</f>
        <v/>
      </c>
      <c r="J70" s="296" t="str">
        <f>IF(ISBLANK('ÁREA MEJORA COMPETENCIAL'!S70),"",IF('ÁREA MEJORA COMPETENCIAL'!CX70="","",IF('ÁREA ACOMPAÑAMIENTO INT TÉC'!Y70&gt;=0,"SI","NO")))</f>
        <v/>
      </c>
      <c r="K70" s="297" t="str">
        <f>IF('ÁREA ACOMPAÑAMIENTO INT TÉC'!Z70="VER RESULTADOS","",'ÁREA ACOMPAÑAMIENTO INT TÉC'!Z70)</f>
        <v/>
      </c>
      <c r="L70" s="298" t="str">
        <f>IF(ISBLANK('ÁREA MEJORA COMPETENCIAL'!S70),"",IF('ÁREA MEJORA COMPETENCIAL'!CX70="","",IF('ÁREA COMPLEMENTARIA'!CP70&gt;=0,"SI","NO")))</f>
        <v/>
      </c>
      <c r="M70" s="299" t="str">
        <f>IF('ÁREA COMPLEMENTARIA'!CQ70="VER RESULTADOS","",'ÁREA COMPLEMENTARIA'!CQ70)</f>
        <v/>
      </c>
      <c r="N70" s="300" t="str">
        <f>IF('ÁREA MEJORA COMPETENCIAL'!CX70="","",IF(ISBLANK('ÁREA MEJORA COMPETENCIAL'!S70),"",COUNTIF(H70:L70,"SI")))</f>
        <v/>
      </c>
      <c r="O70" s="300" t="str">
        <f>IF(ISBLANK('ÁREA MEJORA COMPETENCIAL'!S70),"",
IF('ÁREA MEJORA COMPETENCIAL'!Y70=1,12,
IF('ÁREA MEJORA COMPETENCIAL'!Y70=2,24,
IF('ÁREA MEJORA COMPETENCIAL'!Y70=3,37,IF('ÁREA MEJORA COMPETENCIAL'!T70=4,54,
IF('ÁREA MEJORA COMPETENCIAL'!Y70=5,66,
IF('ÁREA MEJORA COMPETENCIAL'!Y70=6,79,
IF('ÁREA MEJORA COMPETENCIAL'!Y70=7,95,
IF('ÁREA MEJORA COMPETENCIAL'!Y70=8,108,
IF('ÁREA MEJORA COMPETENCIAL'!Y70=9,120,
IF('ÁREA MEJORA COMPETENCIAL'!Y70=10,132,
IF('ÁREA MEJORA COMPETENCIAL'!Y70=11,145,
IF('ÁREA MEJORA COMPETENCIAL'!Y70=12,161,
IF('ÁREA MEJORA COMPETENCIAL'!Y70=13,174,
IF('ÁREA MEJORA COMPETENCIAL'!Y70=14,186,
IF('ÁREA MEJORA COMPETENCIAL'!Y70=15,199,
IF('ÁREA MEJORA COMPETENCIAL'!Y70=16,211,
IF('ÁREA MEJORA COMPETENCIAL'!Y70=17,228,
IF('ÁREA MEJORA COMPETENCIAL'!Y70=18,240,
"")))))))))))))))))))</f>
        <v/>
      </c>
      <c r="P70" s="301" t="str">
        <f>IF(ISBLANK('ÁREA MEJORA COMPETENCIAL'!S70),"",
IF('ÁREA MEJORA COMPETENCIAL'!Y70=1,12,
IF('ÁREA MEJORA COMPETENCIAL'!Y70=2,24,
IF('ÁREA MEJORA COMPETENCIAL'!Y70=7,95,
IF('ÁREA MEJORA COMPETENCIAL'!Y70=8,108,
IF('ÁREA MEJORA COMPETENCIAL'!Y70=9,120,
IF('ÁREA MEJORA COMPETENCIAL'!Y70=10,132,
IF('ÁREA MEJORA COMPETENCIAL'!Y70=11,145,
IF('ÁREA MEJORA COMPETENCIAL'!Y70=12,161,
IF('ÁREA MEJORA COMPETENCIAL'!Y70=13,174,
IF('ÁREA MEJORA COMPETENCIAL'!Y70=14,186,
IF('ÁREA MEJORA COMPETENCIAL'!Y70=15,199,
IF('ÁREA MEJORA COMPETENCIAL'!Y70=16,211,
IF('ÁREA MEJORA COMPETENCIAL'!Y70=17,228,
IF('ÁREA MEJORA COMPETENCIAL'!Y70=18,240,
"")))))))))))))))</f>
        <v/>
      </c>
      <c r="Q70" s="302" t="str">
        <f>IF(ISBLANK('ÁREA MEJORA COMPETENCIAL'!S70),"",SUM('ÁREA MEJORA COMPETENCIAL'!CW70,'ÁREA ACOMPAÑAMIENTO INT TÉC'!X70,'ÁREA COMPLEMENTARIA'!CO70))</f>
        <v/>
      </c>
      <c r="R70" s="303" t="str">
        <f>IF(N70="","",IF(Q70&gt;=P70,"",IF(AND(H70="NO",'ÁREA MEJORA COMPETENCIAL'!CY70&gt;=75%,'ÁREA ACOMPAÑAMIENTO INT TÉC'!Z70&gt;=75%,'ÁREA COMPLEMENTARIA'!CQ70&gt;=75%),"SI","NO")))</f>
        <v/>
      </c>
      <c r="S70" s="303" t="str">
        <f>IF(N70="","",IF(Q70&gt;=P70,"",(IF(AND(J70="NO",'ÁREA ACOMPAÑAMIENTO INT TÉC'!Z70&gt;=75%,'ÁREA MEJORA COMPETENCIAL'!CY70&gt;=75%,'ÁREA COMPLEMENTARIA'!CQ70&gt;=75%),"SI","NO"))))</f>
        <v/>
      </c>
      <c r="T70" s="303" t="str">
        <f>IF(N70="","",IF(Q70&gt;=P70,"",(IF(AND(L70="NO",'ÁREA COMPLEMENTARIA'!CQ70&gt;=75%,'ÁREA MEJORA COMPETENCIAL'!CY70&gt;=75%,'ÁREA ACOMPAÑAMIENTO INT TÉC'!Z70&gt;=75%),"SI","NO"))))</f>
        <v/>
      </c>
      <c r="U70" s="300" t="str">
        <f t="shared" si="4"/>
        <v/>
      </c>
      <c r="V70" s="300" t="str">
        <f t="shared" si="5"/>
        <v/>
      </c>
      <c r="W70" s="300" t="str">
        <f>IF(
 Q70=0,
 "NO",
 IF(
  OR('ÁREA MEJORA COMPETENCIAL'!Y70=0, ISBLANK('ÁREA MEJORA COMPETENCIAL'!S70)),
  "",
  IF(
   AND(U70&lt;&gt;"NO PARTICIPANTE", V70&lt;&gt;"NO PARTICIPANTE"),
   "SI",
   "NO"
  )
 )
)</f>
        <v/>
      </c>
      <c r="X70" s="300" t="str">
        <f t="shared" si="6"/>
        <v/>
      </c>
      <c r="Y70" s="300" t="str">
        <f t="shared" si="7"/>
        <v/>
      </c>
      <c r="Z70" s="304" t="str">
        <f>IF(AND('ÁREA MEJORA COMPETENCIAL'!Y70&gt;6,'ÁREA MEJORA COMPETENCIAL'!CW70&gt;=32,'ÁREA ACOMPAÑAMIENTO INT TÉC'!X70&gt;=27,'ÁREA COMPLEMENTARIA'!CO70&gt;=20,Q70&gt;=P70),"SI","")</f>
        <v/>
      </c>
      <c r="AA70" s="305" t="str">
        <f>IF(ISBLANK('ÁREA MEJORA COMPETENCIAL'!S70),"",IF(Q70&gt;=P70,"",IF('ÁREA COMPLEMENTARIA'!CN70="","NO PROCEDE",IF(N70=3,"",IF(OR(R70="SI",S70="SI",T70="SI"),"SI","NO")))))</f>
        <v/>
      </c>
      <c r="AB70" s="300" t="str">
        <f>IF(ISBLANK('ÁREA MEJORA COMPETENCIAL'!S70),"",IF(AA70="SI", "SI(*)",IF(OR(N70=3,X70="SI",Y70="SI",Z70="SI"),"SI","NO")))</f>
        <v/>
      </c>
      <c r="AC70" s="331" t="str">
        <f>IF(
   ISBLANK('ÁREA MEJORA COMPETENCIAL'!S70),
   "",
   IF(
      AND(
        'ÁREA MEJORA COMPETENCIAL'!Y70&gt;6,
        'ÁREA MEJORA COMPETENCIAL'!CW70&lt;=32,
        'ÁREA ACOMPAÑAMIENTO INT TÉC'!X70&lt;=27,
        'ÁREA COMPLEMENTARIA'!CO70&lt;=20,
        Q70&lt;=P70
      ),
      0,
         IF(
               Q70=0,
               0,
               IF(
                  Z70="SI",
                  Q70/P70,
                  IF(
                     AA70="SI",
                     75/100,IF(P70=12,Q70/P70, IF(P70=24,Q70/P70, IF(
         AND('ÁREA MEJORA COMPETENCIAL'!Y70&gt;6, N70&lt;3),
         N70/3,      IF(
            OR(P70="", P70=0),
            N70/3,
                     ""
                  )
               )
            )
         )
      )
   )
)))</f>
        <v/>
      </c>
      <c r="AD70" s="7"/>
      <c r="AE70" s="5"/>
      <c r="AF70" s="5"/>
      <c r="AG70" s="5"/>
      <c r="AH70" s="5"/>
      <c r="AI70" s="5"/>
      <c r="AJ70" s="5"/>
      <c r="AK70" s="5"/>
      <c r="AL70" s="5"/>
      <c r="AM70" s="5"/>
      <c r="AN70" s="5"/>
      <c r="AO70" s="138"/>
    </row>
    <row r="71" spans="1:42" s="59" customFormat="1" ht="18" customHeight="1" x14ac:dyDescent="0.3">
      <c r="A71" s="290" t="str">
        <f>IF(ISBLANK('ÁREA MEJORA COMPETENCIAL'!A71),"",'ÁREA MEJORA COMPETENCIAL'!A71)</f>
        <v/>
      </c>
      <c r="B71" s="291" t="str">
        <f>IF(ISBLANK('ÁREA MEJORA COMPETENCIAL'!B71),"",'ÁREA MEJORA COMPETENCIAL'!B71)</f>
        <v/>
      </c>
      <c r="C71" s="291" t="str">
        <f>IF(ISBLANK('ÁREA MEJORA COMPETENCIAL'!C71),"",'ÁREA MEJORA COMPETENCIAL'!C71)</f>
        <v/>
      </c>
      <c r="D71" s="292" t="str">
        <f>IF(ISBLANK('ÁREA MEJORA COMPETENCIAL'!D71),"",'ÁREA MEJORA COMPETENCIAL'!D71)</f>
        <v/>
      </c>
      <c r="E71" s="292" t="str">
        <f>IF(ISBLANK('ÁREA MEJORA COMPETENCIAL'!E71),"",'ÁREA MEJORA COMPETENCIAL'!E71)</f>
        <v/>
      </c>
      <c r="F71" s="292" t="str">
        <f>IF(ISBLANK('ÁREA MEJORA COMPETENCIAL'!F71),"",'ÁREA MEJORA COMPETENCIAL'!F71)</f>
        <v/>
      </c>
      <c r="G71" s="293"/>
      <c r="H71" s="294" t="str">
        <f>IF(ISBLANK('ÁREA MEJORA COMPETENCIAL'!S71),"",IF('ÁREA MEJORA COMPETENCIAL'!CX71="","",IF('ÁREA MEJORA COMPETENCIAL'!CX71&gt;=0,"SI","NO")))</f>
        <v/>
      </c>
      <c r="I71" s="295" t="str">
        <f>IF('ÁREA MEJORA COMPETENCIAL'!CY71="VER RESULTADOS","",'ÁREA MEJORA COMPETENCIAL'!CY71)</f>
        <v/>
      </c>
      <c r="J71" s="296" t="str">
        <f>IF(ISBLANK('ÁREA MEJORA COMPETENCIAL'!S71),"",IF('ÁREA MEJORA COMPETENCIAL'!CX71="","",IF('ÁREA ACOMPAÑAMIENTO INT TÉC'!Y71&gt;=0,"SI","NO")))</f>
        <v/>
      </c>
      <c r="K71" s="297" t="str">
        <f>IF('ÁREA ACOMPAÑAMIENTO INT TÉC'!Z71="VER RESULTADOS","",'ÁREA ACOMPAÑAMIENTO INT TÉC'!Z71)</f>
        <v/>
      </c>
      <c r="L71" s="298" t="str">
        <f>IF(ISBLANK('ÁREA MEJORA COMPETENCIAL'!S71),"",IF('ÁREA MEJORA COMPETENCIAL'!CX71="","",IF('ÁREA COMPLEMENTARIA'!CP71&gt;=0,"SI","NO")))</f>
        <v/>
      </c>
      <c r="M71" s="299" t="str">
        <f>IF('ÁREA COMPLEMENTARIA'!CQ71="VER RESULTADOS","",'ÁREA COMPLEMENTARIA'!CQ71)</f>
        <v/>
      </c>
      <c r="N71" s="300" t="str">
        <f>IF('ÁREA MEJORA COMPETENCIAL'!CX71="","",IF(ISBLANK('ÁREA MEJORA COMPETENCIAL'!S71),"",COUNTIF(H71:L71,"SI")))</f>
        <v/>
      </c>
      <c r="O71" s="300" t="str">
        <f>IF(ISBLANK('ÁREA MEJORA COMPETENCIAL'!S71),"",
IF('ÁREA MEJORA COMPETENCIAL'!Y71=1,12,
IF('ÁREA MEJORA COMPETENCIAL'!Y71=2,24,
IF('ÁREA MEJORA COMPETENCIAL'!Y71=3,37,IF('ÁREA MEJORA COMPETENCIAL'!T71=4,54,
IF('ÁREA MEJORA COMPETENCIAL'!Y71=5,66,
IF('ÁREA MEJORA COMPETENCIAL'!Y71=6,79,
IF('ÁREA MEJORA COMPETENCIAL'!Y71=7,95,
IF('ÁREA MEJORA COMPETENCIAL'!Y71=8,108,
IF('ÁREA MEJORA COMPETENCIAL'!Y71=9,120,
IF('ÁREA MEJORA COMPETENCIAL'!Y71=10,132,
IF('ÁREA MEJORA COMPETENCIAL'!Y71=11,145,
IF('ÁREA MEJORA COMPETENCIAL'!Y71=12,161,
IF('ÁREA MEJORA COMPETENCIAL'!Y71=13,174,
IF('ÁREA MEJORA COMPETENCIAL'!Y71=14,186,
IF('ÁREA MEJORA COMPETENCIAL'!Y71=15,199,
IF('ÁREA MEJORA COMPETENCIAL'!Y71=16,211,
IF('ÁREA MEJORA COMPETENCIAL'!Y71=17,228,
IF('ÁREA MEJORA COMPETENCIAL'!Y71=18,240,
"")))))))))))))))))))</f>
        <v/>
      </c>
      <c r="P71" s="301" t="str">
        <f>IF(ISBLANK('ÁREA MEJORA COMPETENCIAL'!S71),"",
IF('ÁREA MEJORA COMPETENCIAL'!Y71=1,12,
IF('ÁREA MEJORA COMPETENCIAL'!Y71=2,24,
IF('ÁREA MEJORA COMPETENCIAL'!Y71=7,95,
IF('ÁREA MEJORA COMPETENCIAL'!Y71=8,108,
IF('ÁREA MEJORA COMPETENCIAL'!Y71=9,120,
IF('ÁREA MEJORA COMPETENCIAL'!Y71=10,132,
IF('ÁREA MEJORA COMPETENCIAL'!Y71=11,145,
IF('ÁREA MEJORA COMPETENCIAL'!Y71=12,161,
IF('ÁREA MEJORA COMPETENCIAL'!Y71=13,174,
IF('ÁREA MEJORA COMPETENCIAL'!Y71=14,186,
IF('ÁREA MEJORA COMPETENCIAL'!Y71=15,199,
IF('ÁREA MEJORA COMPETENCIAL'!Y71=16,211,
IF('ÁREA MEJORA COMPETENCIAL'!Y71=17,228,
IF('ÁREA MEJORA COMPETENCIAL'!Y71=18,240,
"")))))))))))))))</f>
        <v/>
      </c>
      <c r="Q71" s="302" t="str">
        <f>IF(ISBLANK('ÁREA MEJORA COMPETENCIAL'!S71),"",SUM('ÁREA MEJORA COMPETENCIAL'!CW71,'ÁREA ACOMPAÑAMIENTO INT TÉC'!X71,'ÁREA COMPLEMENTARIA'!CO71))</f>
        <v/>
      </c>
      <c r="R71" s="303" t="str">
        <f>IF(N71="","",IF(Q71&gt;=P71,"",IF(AND(H71="NO",'ÁREA MEJORA COMPETENCIAL'!CY71&gt;=75%,'ÁREA ACOMPAÑAMIENTO INT TÉC'!Z71&gt;=75%,'ÁREA COMPLEMENTARIA'!CQ71&gt;=75%),"SI","NO")))</f>
        <v/>
      </c>
      <c r="S71" s="303" t="str">
        <f>IF(N71="","",IF(Q71&gt;=P71,"",(IF(AND(J71="NO",'ÁREA ACOMPAÑAMIENTO INT TÉC'!Z71&gt;=75%,'ÁREA MEJORA COMPETENCIAL'!CY71&gt;=75%,'ÁREA COMPLEMENTARIA'!CQ71&gt;=75%),"SI","NO"))))</f>
        <v/>
      </c>
      <c r="T71" s="303" t="str">
        <f>IF(N71="","",IF(Q71&gt;=P71,"",(IF(AND(L71="NO",'ÁREA COMPLEMENTARIA'!CQ71&gt;=75%,'ÁREA MEJORA COMPETENCIAL'!CY71&gt;=75%,'ÁREA ACOMPAÑAMIENTO INT TÉC'!Z71&gt;=75%),"SI","NO"))))</f>
        <v/>
      </c>
      <c r="U71" s="300" t="str">
        <f t="shared" si="4"/>
        <v/>
      </c>
      <c r="V71" s="300" t="str">
        <f t="shared" si="5"/>
        <v/>
      </c>
      <c r="W71" s="300" t="str">
        <f>IF(
 Q71=0,
 "NO",
 IF(
  OR('ÁREA MEJORA COMPETENCIAL'!Y71=0, ISBLANK('ÁREA MEJORA COMPETENCIAL'!S71)),
  "",
  IF(
   AND(U71&lt;&gt;"NO PARTICIPANTE", V71&lt;&gt;"NO PARTICIPANTE"),
   "SI",
   "NO"
  )
 )
)</f>
        <v/>
      </c>
      <c r="X71" s="300" t="str">
        <f t="shared" si="6"/>
        <v/>
      </c>
      <c r="Y71" s="300" t="str">
        <f t="shared" si="7"/>
        <v/>
      </c>
      <c r="Z71" s="304" t="str">
        <f>IF(AND('ÁREA MEJORA COMPETENCIAL'!Y71&gt;6,'ÁREA MEJORA COMPETENCIAL'!CW71&gt;=32,'ÁREA ACOMPAÑAMIENTO INT TÉC'!X71&gt;=27,'ÁREA COMPLEMENTARIA'!CO71&gt;=20,Q71&gt;=P71),"SI","")</f>
        <v/>
      </c>
      <c r="AA71" s="305" t="str">
        <f>IF(ISBLANK('ÁREA MEJORA COMPETENCIAL'!S71),"",IF(Q71&gt;=P71,"",IF('ÁREA COMPLEMENTARIA'!CN71="","NO PROCEDE",IF(N71=3,"",IF(OR(R71="SI",S71="SI",T71="SI"),"SI","NO")))))</f>
        <v/>
      </c>
      <c r="AB71" s="300" t="str">
        <f>IF(ISBLANK('ÁREA MEJORA COMPETENCIAL'!S71),"",IF(AA71="SI", "SI(*)",IF(OR(N71=3,X71="SI",Y71="SI",Z71="SI"),"SI","NO")))</f>
        <v/>
      </c>
      <c r="AC71" s="331" t="str">
        <f>IF(
   ISBLANK('ÁREA MEJORA COMPETENCIAL'!S71),
   "",
   IF(
      AND(
        'ÁREA MEJORA COMPETENCIAL'!Y71&gt;6,
        'ÁREA MEJORA COMPETENCIAL'!CW71&lt;=32,
        'ÁREA ACOMPAÑAMIENTO INT TÉC'!X71&lt;=27,
        'ÁREA COMPLEMENTARIA'!CO71&lt;=20,
        Q71&lt;=P71
      ),
      0,
         IF(
               Q71=0,
               0,
               IF(
                  Z71="SI",
                  Q71/P71,
                  IF(
                     AA71="SI",
                     75/100,IF(P71=12,Q71/P71, IF(P71=24,Q71/P71, IF(
         AND('ÁREA MEJORA COMPETENCIAL'!Y71&gt;6, N71&lt;3),
         N71/3,      IF(
            OR(P71="", P71=0),
            N71/3,
                     ""
                  )
               )
            )
         )
      )
   )
)))</f>
        <v/>
      </c>
      <c r="AD71" s="7"/>
      <c r="AE71" s="5"/>
      <c r="AF71" s="5"/>
      <c r="AG71" s="5"/>
      <c r="AH71" s="5"/>
      <c r="AI71" s="5"/>
      <c r="AJ71" s="5"/>
      <c r="AK71" s="5"/>
      <c r="AL71" s="5"/>
      <c r="AM71" s="5"/>
      <c r="AN71" s="5"/>
      <c r="AO71" s="138"/>
    </row>
    <row r="72" spans="1:42" s="59" customFormat="1" ht="18" customHeight="1" x14ac:dyDescent="0.3">
      <c r="A72" s="290" t="str">
        <f>IF(ISBLANK('ÁREA MEJORA COMPETENCIAL'!A72),"",'ÁREA MEJORA COMPETENCIAL'!A72)</f>
        <v/>
      </c>
      <c r="B72" s="291" t="str">
        <f>IF(ISBLANK('ÁREA MEJORA COMPETENCIAL'!B72),"",'ÁREA MEJORA COMPETENCIAL'!B72)</f>
        <v/>
      </c>
      <c r="C72" s="291" t="str">
        <f>IF(ISBLANK('ÁREA MEJORA COMPETENCIAL'!C72),"",'ÁREA MEJORA COMPETENCIAL'!C72)</f>
        <v/>
      </c>
      <c r="D72" s="292" t="str">
        <f>IF(ISBLANK('ÁREA MEJORA COMPETENCIAL'!D72),"",'ÁREA MEJORA COMPETENCIAL'!D72)</f>
        <v/>
      </c>
      <c r="E72" s="292" t="str">
        <f>IF(ISBLANK('ÁREA MEJORA COMPETENCIAL'!E72),"",'ÁREA MEJORA COMPETENCIAL'!E72)</f>
        <v/>
      </c>
      <c r="F72" s="292" t="str">
        <f>IF(ISBLANK('ÁREA MEJORA COMPETENCIAL'!F72),"",'ÁREA MEJORA COMPETENCIAL'!F72)</f>
        <v/>
      </c>
      <c r="G72" s="293"/>
      <c r="H72" s="294" t="str">
        <f>IF(ISBLANK('ÁREA MEJORA COMPETENCIAL'!S72),"",IF('ÁREA MEJORA COMPETENCIAL'!CX72="","",IF('ÁREA MEJORA COMPETENCIAL'!CX72&gt;=0,"SI","NO")))</f>
        <v/>
      </c>
      <c r="I72" s="295" t="str">
        <f>IF('ÁREA MEJORA COMPETENCIAL'!CY72="VER RESULTADOS","",'ÁREA MEJORA COMPETENCIAL'!CY72)</f>
        <v/>
      </c>
      <c r="J72" s="296" t="str">
        <f>IF(ISBLANK('ÁREA MEJORA COMPETENCIAL'!S72),"",IF('ÁREA MEJORA COMPETENCIAL'!CX72="","",IF('ÁREA ACOMPAÑAMIENTO INT TÉC'!Y72&gt;=0,"SI","NO")))</f>
        <v/>
      </c>
      <c r="K72" s="297" t="str">
        <f>IF('ÁREA ACOMPAÑAMIENTO INT TÉC'!Z72="VER RESULTADOS","",'ÁREA ACOMPAÑAMIENTO INT TÉC'!Z72)</f>
        <v/>
      </c>
      <c r="L72" s="298" t="str">
        <f>IF(ISBLANK('ÁREA MEJORA COMPETENCIAL'!S72),"",IF('ÁREA MEJORA COMPETENCIAL'!CX72="","",IF('ÁREA COMPLEMENTARIA'!CP72&gt;=0,"SI","NO")))</f>
        <v/>
      </c>
      <c r="M72" s="299" t="str">
        <f>IF('ÁREA COMPLEMENTARIA'!CQ72="VER RESULTADOS","",'ÁREA COMPLEMENTARIA'!CQ72)</f>
        <v/>
      </c>
      <c r="N72" s="300" t="str">
        <f>IF('ÁREA MEJORA COMPETENCIAL'!CX72="","",IF(ISBLANK('ÁREA MEJORA COMPETENCIAL'!S72),"",COUNTIF(H72:L72,"SI")))</f>
        <v/>
      </c>
      <c r="O72" s="300" t="str">
        <f>IF(ISBLANK('ÁREA MEJORA COMPETENCIAL'!S72),"",
IF('ÁREA MEJORA COMPETENCIAL'!Y72=1,12,
IF('ÁREA MEJORA COMPETENCIAL'!Y72=2,24,
IF('ÁREA MEJORA COMPETENCIAL'!Y72=3,37,IF('ÁREA MEJORA COMPETENCIAL'!T72=4,54,
IF('ÁREA MEJORA COMPETENCIAL'!Y72=5,66,
IF('ÁREA MEJORA COMPETENCIAL'!Y72=6,79,
IF('ÁREA MEJORA COMPETENCIAL'!Y72=7,95,
IF('ÁREA MEJORA COMPETENCIAL'!Y72=8,108,
IF('ÁREA MEJORA COMPETENCIAL'!Y72=9,120,
IF('ÁREA MEJORA COMPETENCIAL'!Y72=10,132,
IF('ÁREA MEJORA COMPETENCIAL'!Y72=11,145,
IF('ÁREA MEJORA COMPETENCIAL'!Y72=12,161,
IF('ÁREA MEJORA COMPETENCIAL'!Y72=13,174,
IF('ÁREA MEJORA COMPETENCIAL'!Y72=14,186,
IF('ÁREA MEJORA COMPETENCIAL'!Y72=15,199,
IF('ÁREA MEJORA COMPETENCIAL'!Y72=16,211,
IF('ÁREA MEJORA COMPETENCIAL'!Y72=17,228,
IF('ÁREA MEJORA COMPETENCIAL'!Y72=18,240,
"")))))))))))))))))))</f>
        <v/>
      </c>
      <c r="P72" s="301" t="str">
        <f>IF(ISBLANK('ÁREA MEJORA COMPETENCIAL'!S72),"",
IF('ÁREA MEJORA COMPETENCIAL'!Y72=1,12,
IF('ÁREA MEJORA COMPETENCIAL'!Y72=2,24,
IF('ÁREA MEJORA COMPETENCIAL'!Y72=7,95,
IF('ÁREA MEJORA COMPETENCIAL'!Y72=8,108,
IF('ÁREA MEJORA COMPETENCIAL'!Y72=9,120,
IF('ÁREA MEJORA COMPETENCIAL'!Y72=10,132,
IF('ÁREA MEJORA COMPETENCIAL'!Y72=11,145,
IF('ÁREA MEJORA COMPETENCIAL'!Y72=12,161,
IF('ÁREA MEJORA COMPETENCIAL'!Y72=13,174,
IF('ÁREA MEJORA COMPETENCIAL'!Y72=14,186,
IF('ÁREA MEJORA COMPETENCIAL'!Y72=15,199,
IF('ÁREA MEJORA COMPETENCIAL'!Y72=16,211,
IF('ÁREA MEJORA COMPETENCIAL'!Y72=17,228,
IF('ÁREA MEJORA COMPETENCIAL'!Y72=18,240,
"")))))))))))))))</f>
        <v/>
      </c>
      <c r="Q72" s="302" t="str">
        <f>IF(ISBLANK('ÁREA MEJORA COMPETENCIAL'!S72),"",SUM('ÁREA MEJORA COMPETENCIAL'!CW72,'ÁREA ACOMPAÑAMIENTO INT TÉC'!X72,'ÁREA COMPLEMENTARIA'!CO72))</f>
        <v/>
      </c>
      <c r="R72" s="303" t="str">
        <f>IF(N72="","",IF(Q72&gt;=P72,"",IF(AND(H72="NO",'ÁREA MEJORA COMPETENCIAL'!CY72&gt;=75%,'ÁREA ACOMPAÑAMIENTO INT TÉC'!Z72&gt;=75%,'ÁREA COMPLEMENTARIA'!CQ72&gt;=75%),"SI","NO")))</f>
        <v/>
      </c>
      <c r="S72" s="303" t="str">
        <f>IF(N72="","",IF(Q72&gt;=P72,"",(IF(AND(J72="NO",'ÁREA ACOMPAÑAMIENTO INT TÉC'!Z72&gt;=75%,'ÁREA MEJORA COMPETENCIAL'!CY72&gt;=75%,'ÁREA COMPLEMENTARIA'!CQ72&gt;=75%),"SI","NO"))))</f>
        <v/>
      </c>
      <c r="T72" s="303" t="str">
        <f>IF(N72="","",IF(Q72&gt;=P72,"",(IF(AND(L72="NO",'ÁREA COMPLEMENTARIA'!CQ72&gt;=75%,'ÁREA MEJORA COMPETENCIAL'!CY72&gt;=75%,'ÁREA ACOMPAÑAMIENTO INT TÉC'!Z72&gt;=75%),"SI","NO"))))</f>
        <v/>
      </c>
      <c r="U72" s="300" t="str">
        <f t="shared" si="4"/>
        <v/>
      </c>
      <c r="V72" s="300" t="str">
        <f t="shared" si="5"/>
        <v/>
      </c>
      <c r="W72" s="300" t="str">
        <f>IF(
 Q72=0,
 "NO",
 IF(
  OR('ÁREA MEJORA COMPETENCIAL'!Y72=0, ISBLANK('ÁREA MEJORA COMPETENCIAL'!S72)),
  "",
  IF(
   AND(U72&lt;&gt;"NO PARTICIPANTE", V72&lt;&gt;"NO PARTICIPANTE"),
   "SI",
   "NO"
  )
 )
)</f>
        <v/>
      </c>
      <c r="X72" s="300" t="str">
        <f t="shared" si="6"/>
        <v/>
      </c>
      <c r="Y72" s="300" t="str">
        <f t="shared" si="7"/>
        <v/>
      </c>
      <c r="Z72" s="304" t="str">
        <f>IF(AND('ÁREA MEJORA COMPETENCIAL'!Y72&gt;6,'ÁREA MEJORA COMPETENCIAL'!CW72&gt;=32,'ÁREA ACOMPAÑAMIENTO INT TÉC'!X72&gt;=27,'ÁREA COMPLEMENTARIA'!CO72&gt;=20,Q72&gt;=P72),"SI","")</f>
        <v/>
      </c>
      <c r="AA72" s="305" t="str">
        <f>IF(ISBLANK('ÁREA MEJORA COMPETENCIAL'!S72),"",IF(Q72&gt;=P72,"",IF('ÁREA COMPLEMENTARIA'!CN72="","NO PROCEDE",IF(N72=3,"",IF(OR(R72="SI",S72="SI",T72="SI"),"SI","NO")))))</f>
        <v/>
      </c>
      <c r="AB72" s="300" t="str">
        <f>IF(ISBLANK('ÁREA MEJORA COMPETENCIAL'!S72),"",IF(AA72="SI", "SI(*)",IF(OR(N72=3,X72="SI",Y72="SI",Z72="SI"),"SI","NO")))</f>
        <v/>
      </c>
      <c r="AC72" s="331" t="str">
        <f>IF(
   ISBLANK('ÁREA MEJORA COMPETENCIAL'!S72),
   "",
   IF(
      AND(
        'ÁREA MEJORA COMPETENCIAL'!Y72&gt;6,
        'ÁREA MEJORA COMPETENCIAL'!CW72&lt;=32,
        'ÁREA ACOMPAÑAMIENTO INT TÉC'!X72&lt;=27,
        'ÁREA COMPLEMENTARIA'!CO72&lt;=20,
        Q72&lt;=P72
      ),
      0,
         IF(
               Q72=0,
               0,
               IF(
                  Z72="SI",
                  Q72/P72,
                  IF(
                     AA72="SI",
                     75/100,IF(P72=12,Q72/P72, IF(P72=24,Q72/P72, IF(
         AND('ÁREA MEJORA COMPETENCIAL'!Y72&gt;6, N72&lt;3),
         N72/3,      IF(
            OR(P72="", P72=0),
            N72/3,
                     ""
                  )
               )
            )
         )
      )
   )
)))</f>
        <v/>
      </c>
      <c r="AD72" s="7"/>
      <c r="AE72" s="5"/>
      <c r="AF72" s="5"/>
      <c r="AG72" s="5"/>
      <c r="AH72" s="5"/>
      <c r="AI72" s="5"/>
      <c r="AJ72" s="5"/>
      <c r="AK72" s="5"/>
      <c r="AL72" s="5"/>
      <c r="AM72" s="5"/>
      <c r="AN72" s="5"/>
      <c r="AO72" s="138"/>
    </row>
    <row r="73" spans="1:42" s="59" customFormat="1" ht="18" customHeight="1" x14ac:dyDescent="0.3">
      <c r="A73" s="290" t="str">
        <f>IF(ISBLANK('ÁREA MEJORA COMPETENCIAL'!A73),"",'ÁREA MEJORA COMPETENCIAL'!A73)</f>
        <v/>
      </c>
      <c r="B73" s="291" t="str">
        <f>IF(ISBLANK('ÁREA MEJORA COMPETENCIAL'!B73),"",'ÁREA MEJORA COMPETENCIAL'!B73)</f>
        <v/>
      </c>
      <c r="C73" s="291" t="str">
        <f>IF(ISBLANK('ÁREA MEJORA COMPETENCIAL'!C73),"",'ÁREA MEJORA COMPETENCIAL'!C73)</f>
        <v/>
      </c>
      <c r="D73" s="292" t="str">
        <f>IF(ISBLANK('ÁREA MEJORA COMPETENCIAL'!D73),"",'ÁREA MEJORA COMPETENCIAL'!D73)</f>
        <v/>
      </c>
      <c r="E73" s="292" t="str">
        <f>IF(ISBLANK('ÁREA MEJORA COMPETENCIAL'!E73),"",'ÁREA MEJORA COMPETENCIAL'!E73)</f>
        <v/>
      </c>
      <c r="F73" s="292" t="str">
        <f>IF(ISBLANK('ÁREA MEJORA COMPETENCIAL'!F73),"",'ÁREA MEJORA COMPETENCIAL'!F73)</f>
        <v/>
      </c>
      <c r="G73" s="293"/>
      <c r="H73" s="294" t="str">
        <f>IF(ISBLANK('ÁREA MEJORA COMPETENCIAL'!S73),"",IF('ÁREA MEJORA COMPETENCIAL'!CX73="","",IF('ÁREA MEJORA COMPETENCIAL'!CX73&gt;=0,"SI","NO")))</f>
        <v/>
      </c>
      <c r="I73" s="295" t="str">
        <f>IF('ÁREA MEJORA COMPETENCIAL'!CY73="VER RESULTADOS","",'ÁREA MEJORA COMPETENCIAL'!CY73)</f>
        <v/>
      </c>
      <c r="J73" s="296" t="str">
        <f>IF(ISBLANK('ÁREA MEJORA COMPETENCIAL'!S73),"",IF('ÁREA MEJORA COMPETENCIAL'!CX73="","",IF('ÁREA ACOMPAÑAMIENTO INT TÉC'!Y73&gt;=0,"SI","NO")))</f>
        <v/>
      </c>
      <c r="K73" s="297" t="str">
        <f>IF('ÁREA ACOMPAÑAMIENTO INT TÉC'!Z73="VER RESULTADOS","",'ÁREA ACOMPAÑAMIENTO INT TÉC'!Z73)</f>
        <v/>
      </c>
      <c r="L73" s="298" t="str">
        <f>IF(ISBLANK('ÁREA MEJORA COMPETENCIAL'!S73),"",IF('ÁREA MEJORA COMPETENCIAL'!CX73="","",IF('ÁREA COMPLEMENTARIA'!CP73&gt;=0,"SI","NO")))</f>
        <v/>
      </c>
      <c r="M73" s="299" t="str">
        <f>IF('ÁREA COMPLEMENTARIA'!CQ73="VER RESULTADOS","",'ÁREA COMPLEMENTARIA'!CQ73)</f>
        <v/>
      </c>
      <c r="N73" s="300" t="str">
        <f>IF('ÁREA MEJORA COMPETENCIAL'!CX73="","",IF(ISBLANK('ÁREA MEJORA COMPETENCIAL'!S73),"",COUNTIF(H73:L73,"SI")))</f>
        <v/>
      </c>
      <c r="O73" s="300" t="str">
        <f>IF(ISBLANK('ÁREA MEJORA COMPETENCIAL'!S73),"",
IF('ÁREA MEJORA COMPETENCIAL'!Y73=1,12,
IF('ÁREA MEJORA COMPETENCIAL'!Y73=2,24,
IF('ÁREA MEJORA COMPETENCIAL'!Y73=3,37,IF('ÁREA MEJORA COMPETENCIAL'!T73=4,54,
IF('ÁREA MEJORA COMPETENCIAL'!Y73=5,66,
IF('ÁREA MEJORA COMPETENCIAL'!Y73=6,79,
IF('ÁREA MEJORA COMPETENCIAL'!Y73=7,95,
IF('ÁREA MEJORA COMPETENCIAL'!Y73=8,108,
IF('ÁREA MEJORA COMPETENCIAL'!Y73=9,120,
IF('ÁREA MEJORA COMPETENCIAL'!Y73=10,132,
IF('ÁREA MEJORA COMPETENCIAL'!Y73=11,145,
IF('ÁREA MEJORA COMPETENCIAL'!Y73=12,161,
IF('ÁREA MEJORA COMPETENCIAL'!Y73=13,174,
IF('ÁREA MEJORA COMPETENCIAL'!Y73=14,186,
IF('ÁREA MEJORA COMPETENCIAL'!Y73=15,199,
IF('ÁREA MEJORA COMPETENCIAL'!Y73=16,211,
IF('ÁREA MEJORA COMPETENCIAL'!Y73=17,228,
IF('ÁREA MEJORA COMPETENCIAL'!Y73=18,240,
"")))))))))))))))))))</f>
        <v/>
      </c>
      <c r="P73" s="301" t="str">
        <f>IF(ISBLANK('ÁREA MEJORA COMPETENCIAL'!S73),"",
IF('ÁREA MEJORA COMPETENCIAL'!Y73=1,12,
IF('ÁREA MEJORA COMPETENCIAL'!Y73=2,24,
IF('ÁREA MEJORA COMPETENCIAL'!Y73=7,95,
IF('ÁREA MEJORA COMPETENCIAL'!Y73=8,108,
IF('ÁREA MEJORA COMPETENCIAL'!Y73=9,120,
IF('ÁREA MEJORA COMPETENCIAL'!Y73=10,132,
IF('ÁREA MEJORA COMPETENCIAL'!Y73=11,145,
IF('ÁREA MEJORA COMPETENCIAL'!Y73=12,161,
IF('ÁREA MEJORA COMPETENCIAL'!Y73=13,174,
IF('ÁREA MEJORA COMPETENCIAL'!Y73=14,186,
IF('ÁREA MEJORA COMPETENCIAL'!Y73=15,199,
IF('ÁREA MEJORA COMPETENCIAL'!Y73=16,211,
IF('ÁREA MEJORA COMPETENCIAL'!Y73=17,228,
IF('ÁREA MEJORA COMPETENCIAL'!Y73=18,240,
"")))))))))))))))</f>
        <v/>
      </c>
      <c r="Q73" s="302" t="str">
        <f>IF(ISBLANK('ÁREA MEJORA COMPETENCIAL'!S73),"",SUM('ÁREA MEJORA COMPETENCIAL'!CW73,'ÁREA ACOMPAÑAMIENTO INT TÉC'!X73,'ÁREA COMPLEMENTARIA'!CO73))</f>
        <v/>
      </c>
      <c r="R73" s="303" t="str">
        <f>IF(N73="","",IF(Q73&gt;=P73,"",IF(AND(H73="NO",'ÁREA MEJORA COMPETENCIAL'!CY73&gt;=75%,'ÁREA ACOMPAÑAMIENTO INT TÉC'!Z73&gt;=75%,'ÁREA COMPLEMENTARIA'!CQ73&gt;=75%),"SI","NO")))</f>
        <v/>
      </c>
      <c r="S73" s="303" t="str">
        <f>IF(N73="","",IF(Q73&gt;=P73,"",(IF(AND(J73="NO",'ÁREA ACOMPAÑAMIENTO INT TÉC'!Z73&gt;=75%,'ÁREA MEJORA COMPETENCIAL'!CY73&gt;=75%,'ÁREA COMPLEMENTARIA'!CQ73&gt;=75%),"SI","NO"))))</f>
        <v/>
      </c>
      <c r="T73" s="303" t="str">
        <f>IF(N73="","",IF(Q73&gt;=P73,"",(IF(AND(L73="NO",'ÁREA COMPLEMENTARIA'!CQ73&gt;=75%,'ÁREA MEJORA COMPETENCIAL'!CY73&gt;=75%,'ÁREA ACOMPAÑAMIENTO INT TÉC'!Z73&gt;=75%),"SI","NO"))))</f>
        <v/>
      </c>
      <c r="U73" s="300" t="str">
        <f t="shared" si="4"/>
        <v/>
      </c>
      <c r="V73" s="300" t="str">
        <f t="shared" si="5"/>
        <v/>
      </c>
      <c r="W73" s="300" t="str">
        <f>IF(
 Q73=0,
 "NO",
 IF(
  OR('ÁREA MEJORA COMPETENCIAL'!Y73=0, ISBLANK('ÁREA MEJORA COMPETENCIAL'!S73)),
  "",
  IF(
   AND(U73&lt;&gt;"NO PARTICIPANTE", V73&lt;&gt;"NO PARTICIPANTE"),
   "SI",
   "NO"
  )
 )
)</f>
        <v/>
      </c>
      <c r="X73" s="300" t="str">
        <f t="shared" si="6"/>
        <v/>
      </c>
      <c r="Y73" s="300" t="str">
        <f t="shared" si="7"/>
        <v/>
      </c>
      <c r="Z73" s="304" t="str">
        <f>IF(AND('ÁREA MEJORA COMPETENCIAL'!Y73&gt;6,'ÁREA MEJORA COMPETENCIAL'!CW73&gt;=32,'ÁREA ACOMPAÑAMIENTO INT TÉC'!X73&gt;=27,'ÁREA COMPLEMENTARIA'!CO73&gt;=20,Q73&gt;=P73),"SI","")</f>
        <v/>
      </c>
      <c r="AA73" s="305" t="str">
        <f>IF(ISBLANK('ÁREA MEJORA COMPETENCIAL'!S73),"",IF(Q73&gt;=P73,"",IF('ÁREA COMPLEMENTARIA'!CN73="","NO PROCEDE",IF(N73=3,"",IF(OR(R73="SI",S73="SI",T73="SI"),"SI","NO")))))</f>
        <v/>
      </c>
      <c r="AB73" s="300" t="str">
        <f>IF(ISBLANK('ÁREA MEJORA COMPETENCIAL'!S73),"",IF(AA73="SI", "SI(*)",IF(OR(N73=3,X73="SI",Y73="SI",Z73="SI"),"SI","NO")))</f>
        <v/>
      </c>
      <c r="AC73" s="331" t="str">
        <f>IF(
   ISBLANK('ÁREA MEJORA COMPETENCIAL'!S73),
   "",
   IF(
      AND(
        'ÁREA MEJORA COMPETENCIAL'!Y73&gt;6,
        'ÁREA MEJORA COMPETENCIAL'!CW73&lt;=32,
        'ÁREA ACOMPAÑAMIENTO INT TÉC'!X73&lt;=27,
        'ÁREA COMPLEMENTARIA'!CO73&lt;=20,
        Q73&lt;=P73
      ),
      0,
         IF(
               Q73=0,
               0,
               IF(
                  Z73="SI",
                  Q73/P73,
                  IF(
                     AA73="SI",
                     75/100,IF(P73=12,Q73/P73, IF(P73=24,Q73/P73, IF(
         AND('ÁREA MEJORA COMPETENCIAL'!Y73&gt;6, N73&lt;3),
         N73/3,      IF(
            OR(P73="", P73=0),
            N73/3,
                     ""
                  )
               )
            )
         )
      )
   )
)))</f>
        <v/>
      </c>
      <c r="AD73" s="7"/>
      <c r="AE73" s="5"/>
      <c r="AF73" s="5"/>
      <c r="AG73" s="5"/>
      <c r="AH73" s="5"/>
      <c r="AI73" s="5"/>
      <c r="AJ73" s="5"/>
      <c r="AK73" s="5"/>
      <c r="AL73" s="5"/>
      <c r="AM73" s="5"/>
      <c r="AN73" s="5"/>
      <c r="AO73" s="138"/>
    </row>
    <row r="74" spans="1:42" s="59" customFormat="1" ht="18" customHeight="1" x14ac:dyDescent="0.3">
      <c r="A74" s="290" t="str">
        <f>IF(ISBLANK('ÁREA MEJORA COMPETENCIAL'!A74),"",'ÁREA MEJORA COMPETENCIAL'!A74)</f>
        <v/>
      </c>
      <c r="B74" s="291" t="str">
        <f>IF(ISBLANK('ÁREA MEJORA COMPETENCIAL'!B74),"",'ÁREA MEJORA COMPETENCIAL'!B74)</f>
        <v/>
      </c>
      <c r="C74" s="291" t="str">
        <f>IF(ISBLANK('ÁREA MEJORA COMPETENCIAL'!C74),"",'ÁREA MEJORA COMPETENCIAL'!C74)</f>
        <v/>
      </c>
      <c r="D74" s="292" t="str">
        <f>IF(ISBLANK('ÁREA MEJORA COMPETENCIAL'!D74),"",'ÁREA MEJORA COMPETENCIAL'!D74)</f>
        <v/>
      </c>
      <c r="E74" s="292" t="str">
        <f>IF(ISBLANK('ÁREA MEJORA COMPETENCIAL'!E74),"",'ÁREA MEJORA COMPETENCIAL'!E74)</f>
        <v/>
      </c>
      <c r="F74" s="292" t="str">
        <f>IF(ISBLANK('ÁREA MEJORA COMPETENCIAL'!F74),"",'ÁREA MEJORA COMPETENCIAL'!F74)</f>
        <v/>
      </c>
      <c r="G74" s="293"/>
      <c r="H74" s="294" t="str">
        <f>IF(ISBLANK('ÁREA MEJORA COMPETENCIAL'!S74),"",IF('ÁREA MEJORA COMPETENCIAL'!CX74="","",IF('ÁREA MEJORA COMPETENCIAL'!CX74&gt;=0,"SI","NO")))</f>
        <v/>
      </c>
      <c r="I74" s="295" t="str">
        <f>IF('ÁREA MEJORA COMPETENCIAL'!CY74="VER RESULTADOS","",'ÁREA MEJORA COMPETENCIAL'!CY74)</f>
        <v/>
      </c>
      <c r="J74" s="296" t="str">
        <f>IF(ISBLANK('ÁREA MEJORA COMPETENCIAL'!S74),"",IF('ÁREA MEJORA COMPETENCIAL'!CX74="","",IF('ÁREA ACOMPAÑAMIENTO INT TÉC'!Y74&gt;=0,"SI","NO")))</f>
        <v/>
      </c>
      <c r="K74" s="297" t="str">
        <f>IF('ÁREA ACOMPAÑAMIENTO INT TÉC'!Z74="VER RESULTADOS","",'ÁREA ACOMPAÑAMIENTO INT TÉC'!Z74)</f>
        <v/>
      </c>
      <c r="L74" s="298" t="str">
        <f>IF(ISBLANK('ÁREA MEJORA COMPETENCIAL'!S74),"",IF('ÁREA MEJORA COMPETENCIAL'!CX74="","",IF('ÁREA COMPLEMENTARIA'!CP74&gt;=0,"SI","NO")))</f>
        <v/>
      </c>
      <c r="M74" s="299" t="str">
        <f>IF('ÁREA COMPLEMENTARIA'!CQ74="VER RESULTADOS","",'ÁREA COMPLEMENTARIA'!CQ74)</f>
        <v/>
      </c>
      <c r="N74" s="300" t="str">
        <f>IF('ÁREA MEJORA COMPETENCIAL'!CX74="","",IF(ISBLANK('ÁREA MEJORA COMPETENCIAL'!S74),"",COUNTIF(H74:L74,"SI")))</f>
        <v/>
      </c>
      <c r="O74" s="300" t="str">
        <f>IF(ISBLANK('ÁREA MEJORA COMPETENCIAL'!S74),"",
IF('ÁREA MEJORA COMPETENCIAL'!Y74=1,12,
IF('ÁREA MEJORA COMPETENCIAL'!Y74=2,24,
IF('ÁREA MEJORA COMPETENCIAL'!Y74=3,37,IF('ÁREA MEJORA COMPETENCIAL'!T74=4,54,
IF('ÁREA MEJORA COMPETENCIAL'!Y74=5,66,
IF('ÁREA MEJORA COMPETENCIAL'!Y74=6,79,
IF('ÁREA MEJORA COMPETENCIAL'!Y74=7,95,
IF('ÁREA MEJORA COMPETENCIAL'!Y74=8,108,
IF('ÁREA MEJORA COMPETENCIAL'!Y74=9,120,
IF('ÁREA MEJORA COMPETENCIAL'!Y74=10,132,
IF('ÁREA MEJORA COMPETENCIAL'!Y74=11,145,
IF('ÁREA MEJORA COMPETENCIAL'!Y74=12,161,
IF('ÁREA MEJORA COMPETENCIAL'!Y74=13,174,
IF('ÁREA MEJORA COMPETENCIAL'!Y74=14,186,
IF('ÁREA MEJORA COMPETENCIAL'!Y74=15,199,
IF('ÁREA MEJORA COMPETENCIAL'!Y74=16,211,
IF('ÁREA MEJORA COMPETENCIAL'!Y74=17,228,
IF('ÁREA MEJORA COMPETENCIAL'!Y74=18,240,
"")))))))))))))))))))</f>
        <v/>
      </c>
      <c r="P74" s="301" t="str">
        <f>IF(ISBLANK('ÁREA MEJORA COMPETENCIAL'!S74),"",
IF('ÁREA MEJORA COMPETENCIAL'!Y74=1,12,
IF('ÁREA MEJORA COMPETENCIAL'!Y74=2,24,
IF('ÁREA MEJORA COMPETENCIAL'!Y74=7,95,
IF('ÁREA MEJORA COMPETENCIAL'!Y74=8,108,
IF('ÁREA MEJORA COMPETENCIAL'!Y74=9,120,
IF('ÁREA MEJORA COMPETENCIAL'!Y74=10,132,
IF('ÁREA MEJORA COMPETENCIAL'!Y74=11,145,
IF('ÁREA MEJORA COMPETENCIAL'!Y74=12,161,
IF('ÁREA MEJORA COMPETENCIAL'!Y74=13,174,
IF('ÁREA MEJORA COMPETENCIAL'!Y74=14,186,
IF('ÁREA MEJORA COMPETENCIAL'!Y74=15,199,
IF('ÁREA MEJORA COMPETENCIAL'!Y74=16,211,
IF('ÁREA MEJORA COMPETENCIAL'!Y74=17,228,
IF('ÁREA MEJORA COMPETENCIAL'!Y74=18,240,
"")))))))))))))))</f>
        <v/>
      </c>
      <c r="Q74" s="302" t="str">
        <f>IF(ISBLANK('ÁREA MEJORA COMPETENCIAL'!S74),"",SUM('ÁREA MEJORA COMPETENCIAL'!CW74,'ÁREA ACOMPAÑAMIENTO INT TÉC'!X74,'ÁREA COMPLEMENTARIA'!CO74))</f>
        <v/>
      </c>
      <c r="R74" s="303" t="str">
        <f>IF(N74="","",IF(Q74&gt;=P74,"",IF(AND(H74="NO",'ÁREA MEJORA COMPETENCIAL'!CY74&gt;=75%,'ÁREA ACOMPAÑAMIENTO INT TÉC'!Z74&gt;=75%,'ÁREA COMPLEMENTARIA'!CQ74&gt;=75%),"SI","NO")))</f>
        <v/>
      </c>
      <c r="S74" s="303" t="str">
        <f>IF(N74="","",IF(Q74&gt;=P74,"",(IF(AND(J74="NO",'ÁREA ACOMPAÑAMIENTO INT TÉC'!Z74&gt;=75%,'ÁREA MEJORA COMPETENCIAL'!CY74&gt;=75%,'ÁREA COMPLEMENTARIA'!CQ74&gt;=75%),"SI","NO"))))</f>
        <v/>
      </c>
      <c r="T74" s="303" t="str">
        <f>IF(N74="","",IF(Q74&gt;=P74,"",(IF(AND(L74="NO",'ÁREA COMPLEMENTARIA'!CQ74&gt;=75%,'ÁREA MEJORA COMPETENCIAL'!CY74&gt;=75%,'ÁREA ACOMPAÑAMIENTO INT TÉC'!Z74&gt;=75%),"SI","NO"))))</f>
        <v/>
      </c>
      <c r="U74" s="300" t="str">
        <f t="shared" ref="U74:U105" si="8">IF(AND(P74=12,Q74&lt;12),"NO PARTICIPANTE","")</f>
        <v/>
      </c>
      <c r="V74" s="300" t="str">
        <f t="shared" ref="V74:V105" si="9">IF(AND(P74=24,Q74&lt;24),"NO PARTICIPANTE","")</f>
        <v/>
      </c>
      <c r="W74" s="300" t="str">
        <f>IF(
 Q74=0,
 "NO",
 IF(
  OR('ÁREA MEJORA COMPETENCIAL'!Y74=0, ISBLANK('ÁREA MEJORA COMPETENCIAL'!S74)),
  "",
  IF(
   AND(U74&lt;&gt;"NO PARTICIPANTE", V74&lt;&gt;"NO PARTICIPANTE"),
   "SI",
   "NO"
  )
 )
)</f>
        <v/>
      </c>
      <c r="X74" s="300" t="str">
        <f t="shared" ref="X74:X105" si="10">IF(AND(P74=12,Q74&gt;=12),"SI","")</f>
        <v/>
      </c>
      <c r="Y74" s="300" t="str">
        <f t="shared" ref="Y74:Y105" si="11">IF(AND(P74=24,Q74&gt;=24),"SI","")</f>
        <v/>
      </c>
      <c r="Z74" s="304" t="str">
        <f>IF(AND('ÁREA MEJORA COMPETENCIAL'!Y74&gt;6,'ÁREA MEJORA COMPETENCIAL'!CW74&gt;=32,'ÁREA ACOMPAÑAMIENTO INT TÉC'!X74&gt;=27,'ÁREA COMPLEMENTARIA'!CO74&gt;=20,Q74&gt;=P74),"SI","")</f>
        <v/>
      </c>
      <c r="AA74" s="305" t="str">
        <f>IF(ISBLANK('ÁREA MEJORA COMPETENCIAL'!S74),"",IF(Q74&gt;=P74,"",IF('ÁREA COMPLEMENTARIA'!CN74="","NO PROCEDE",IF(N74=3,"",IF(OR(R74="SI",S74="SI",T74="SI"),"SI","NO")))))</f>
        <v/>
      </c>
      <c r="AB74" s="300" t="str">
        <f>IF(ISBLANK('ÁREA MEJORA COMPETENCIAL'!S74),"",IF(AA74="SI", "SI(*)",IF(OR(N74=3,X74="SI",Y74="SI",Z74="SI"),"SI","NO")))</f>
        <v/>
      </c>
      <c r="AC74" s="331" t="str">
        <f>IF(
   ISBLANK('ÁREA MEJORA COMPETENCIAL'!S74),
   "",
   IF(
      AND(
        'ÁREA MEJORA COMPETENCIAL'!Y74&gt;6,
        'ÁREA MEJORA COMPETENCIAL'!CW74&lt;=32,
        'ÁREA ACOMPAÑAMIENTO INT TÉC'!X74&lt;=27,
        'ÁREA COMPLEMENTARIA'!CO74&lt;=20,
        Q74&lt;=P74
      ),
      0,
         IF(
               Q74=0,
               0,
               IF(
                  Z74="SI",
                  Q74/P74,
                  IF(
                     AA74="SI",
                     75/100,IF(P74=12,Q74/P74, IF(P74=24,Q74/P74, IF(
         AND('ÁREA MEJORA COMPETENCIAL'!Y74&gt;6, N74&lt;3),
         N74/3,      IF(
            OR(P74="", P74=0),
            N74/3,
                     ""
                  )
               )
            )
         )
      )
   )
)))</f>
        <v/>
      </c>
      <c r="AD74" s="7"/>
      <c r="AE74" s="5"/>
      <c r="AF74" s="5"/>
      <c r="AG74" s="5"/>
      <c r="AH74" s="5"/>
      <c r="AI74" s="5"/>
      <c r="AJ74" s="5"/>
      <c r="AK74" s="5"/>
      <c r="AL74" s="5"/>
      <c r="AM74" s="5"/>
      <c r="AN74" s="5"/>
      <c r="AO74" s="138"/>
    </row>
    <row r="75" spans="1:42" s="59" customFormat="1" ht="18" customHeight="1" x14ac:dyDescent="0.3">
      <c r="A75" s="290" t="str">
        <f>IF(ISBLANK('ÁREA MEJORA COMPETENCIAL'!A75),"",'ÁREA MEJORA COMPETENCIAL'!A75)</f>
        <v/>
      </c>
      <c r="B75" s="291" t="str">
        <f>IF(ISBLANK('ÁREA MEJORA COMPETENCIAL'!B75),"",'ÁREA MEJORA COMPETENCIAL'!B75)</f>
        <v/>
      </c>
      <c r="C75" s="291" t="str">
        <f>IF(ISBLANK('ÁREA MEJORA COMPETENCIAL'!C75),"",'ÁREA MEJORA COMPETENCIAL'!C75)</f>
        <v/>
      </c>
      <c r="D75" s="292" t="str">
        <f>IF(ISBLANK('ÁREA MEJORA COMPETENCIAL'!D75),"",'ÁREA MEJORA COMPETENCIAL'!D75)</f>
        <v/>
      </c>
      <c r="E75" s="292" t="str">
        <f>IF(ISBLANK('ÁREA MEJORA COMPETENCIAL'!E75),"",'ÁREA MEJORA COMPETENCIAL'!E75)</f>
        <v/>
      </c>
      <c r="F75" s="292" t="str">
        <f>IF(ISBLANK('ÁREA MEJORA COMPETENCIAL'!F75),"",'ÁREA MEJORA COMPETENCIAL'!F75)</f>
        <v/>
      </c>
      <c r="G75" s="293"/>
      <c r="H75" s="294" t="str">
        <f>IF(ISBLANK('ÁREA MEJORA COMPETENCIAL'!S75),"",IF('ÁREA MEJORA COMPETENCIAL'!CX75="","",IF('ÁREA MEJORA COMPETENCIAL'!CX75&gt;=0,"SI","NO")))</f>
        <v/>
      </c>
      <c r="I75" s="295" t="str">
        <f>IF('ÁREA MEJORA COMPETENCIAL'!CY75="VER RESULTADOS","",'ÁREA MEJORA COMPETENCIAL'!CY75)</f>
        <v/>
      </c>
      <c r="J75" s="296" t="str">
        <f>IF(ISBLANK('ÁREA MEJORA COMPETENCIAL'!S75),"",IF('ÁREA MEJORA COMPETENCIAL'!CX75="","",IF('ÁREA ACOMPAÑAMIENTO INT TÉC'!Y75&gt;=0,"SI","NO")))</f>
        <v/>
      </c>
      <c r="K75" s="297" t="str">
        <f>IF('ÁREA ACOMPAÑAMIENTO INT TÉC'!Z75="VER RESULTADOS","",'ÁREA ACOMPAÑAMIENTO INT TÉC'!Z75)</f>
        <v/>
      </c>
      <c r="L75" s="298" t="str">
        <f>IF(ISBLANK('ÁREA MEJORA COMPETENCIAL'!S75),"",IF('ÁREA MEJORA COMPETENCIAL'!CX75="","",IF('ÁREA COMPLEMENTARIA'!CP75&gt;=0,"SI","NO")))</f>
        <v/>
      </c>
      <c r="M75" s="299" t="str">
        <f>IF('ÁREA COMPLEMENTARIA'!CQ75="VER RESULTADOS","",'ÁREA COMPLEMENTARIA'!CQ75)</f>
        <v/>
      </c>
      <c r="N75" s="300" t="str">
        <f>IF('ÁREA MEJORA COMPETENCIAL'!CX75="","",IF(ISBLANK('ÁREA MEJORA COMPETENCIAL'!S75),"",COUNTIF(H75:L75,"SI")))</f>
        <v/>
      </c>
      <c r="O75" s="300" t="str">
        <f>IF(ISBLANK('ÁREA MEJORA COMPETENCIAL'!S75),"",
IF('ÁREA MEJORA COMPETENCIAL'!Y75=1,12,
IF('ÁREA MEJORA COMPETENCIAL'!Y75=2,24,
IF('ÁREA MEJORA COMPETENCIAL'!Y75=3,37,IF('ÁREA MEJORA COMPETENCIAL'!T75=4,54,
IF('ÁREA MEJORA COMPETENCIAL'!Y75=5,66,
IF('ÁREA MEJORA COMPETENCIAL'!Y75=6,79,
IF('ÁREA MEJORA COMPETENCIAL'!Y75=7,95,
IF('ÁREA MEJORA COMPETENCIAL'!Y75=8,108,
IF('ÁREA MEJORA COMPETENCIAL'!Y75=9,120,
IF('ÁREA MEJORA COMPETENCIAL'!Y75=10,132,
IF('ÁREA MEJORA COMPETENCIAL'!Y75=11,145,
IF('ÁREA MEJORA COMPETENCIAL'!Y75=12,161,
IF('ÁREA MEJORA COMPETENCIAL'!Y75=13,174,
IF('ÁREA MEJORA COMPETENCIAL'!Y75=14,186,
IF('ÁREA MEJORA COMPETENCIAL'!Y75=15,199,
IF('ÁREA MEJORA COMPETENCIAL'!Y75=16,211,
IF('ÁREA MEJORA COMPETENCIAL'!Y75=17,228,
IF('ÁREA MEJORA COMPETENCIAL'!Y75=18,240,
"")))))))))))))))))))</f>
        <v/>
      </c>
      <c r="P75" s="301" t="str">
        <f>IF(ISBLANK('ÁREA MEJORA COMPETENCIAL'!S75),"",
IF('ÁREA MEJORA COMPETENCIAL'!Y75=1,12,
IF('ÁREA MEJORA COMPETENCIAL'!Y75=2,24,
IF('ÁREA MEJORA COMPETENCIAL'!Y75=7,95,
IF('ÁREA MEJORA COMPETENCIAL'!Y75=8,108,
IF('ÁREA MEJORA COMPETENCIAL'!Y75=9,120,
IF('ÁREA MEJORA COMPETENCIAL'!Y75=10,132,
IF('ÁREA MEJORA COMPETENCIAL'!Y75=11,145,
IF('ÁREA MEJORA COMPETENCIAL'!Y75=12,161,
IF('ÁREA MEJORA COMPETENCIAL'!Y75=13,174,
IF('ÁREA MEJORA COMPETENCIAL'!Y75=14,186,
IF('ÁREA MEJORA COMPETENCIAL'!Y75=15,199,
IF('ÁREA MEJORA COMPETENCIAL'!Y75=16,211,
IF('ÁREA MEJORA COMPETENCIAL'!Y75=17,228,
IF('ÁREA MEJORA COMPETENCIAL'!Y75=18,240,
"")))))))))))))))</f>
        <v/>
      </c>
      <c r="Q75" s="302" t="str">
        <f>IF(ISBLANK('ÁREA MEJORA COMPETENCIAL'!S75),"",SUM('ÁREA MEJORA COMPETENCIAL'!CW75,'ÁREA ACOMPAÑAMIENTO INT TÉC'!X75,'ÁREA COMPLEMENTARIA'!CO75))</f>
        <v/>
      </c>
      <c r="R75" s="303" t="str">
        <f>IF(N75="","",IF(Q75&gt;=P75,"",IF(AND(H75="NO",'ÁREA MEJORA COMPETENCIAL'!CY75&gt;=75%,'ÁREA ACOMPAÑAMIENTO INT TÉC'!Z75&gt;=75%,'ÁREA COMPLEMENTARIA'!CQ75&gt;=75%),"SI","NO")))</f>
        <v/>
      </c>
      <c r="S75" s="303" t="str">
        <f>IF(N75="","",IF(Q75&gt;=P75,"",(IF(AND(J75="NO",'ÁREA ACOMPAÑAMIENTO INT TÉC'!Z75&gt;=75%,'ÁREA MEJORA COMPETENCIAL'!CY75&gt;=75%,'ÁREA COMPLEMENTARIA'!CQ75&gt;=75%),"SI","NO"))))</f>
        <v/>
      </c>
      <c r="T75" s="303" t="str">
        <f>IF(N75="","",IF(Q75&gt;=P75,"",(IF(AND(L75="NO",'ÁREA COMPLEMENTARIA'!CQ75&gt;=75%,'ÁREA MEJORA COMPETENCIAL'!CY75&gt;=75%,'ÁREA ACOMPAÑAMIENTO INT TÉC'!Z75&gt;=75%),"SI","NO"))))</f>
        <v/>
      </c>
      <c r="U75" s="300" t="str">
        <f t="shared" si="8"/>
        <v/>
      </c>
      <c r="V75" s="300" t="str">
        <f t="shared" si="9"/>
        <v/>
      </c>
      <c r="W75" s="300" t="str">
        <f>IF(
 Q75=0,
 "NO",
 IF(
  OR('ÁREA MEJORA COMPETENCIAL'!Y75=0, ISBLANK('ÁREA MEJORA COMPETENCIAL'!S75)),
  "",
  IF(
   AND(U75&lt;&gt;"NO PARTICIPANTE", V75&lt;&gt;"NO PARTICIPANTE"),
   "SI",
   "NO"
  )
 )
)</f>
        <v/>
      </c>
      <c r="X75" s="300" t="str">
        <f t="shared" si="10"/>
        <v/>
      </c>
      <c r="Y75" s="300" t="str">
        <f t="shared" si="11"/>
        <v/>
      </c>
      <c r="Z75" s="304" t="str">
        <f>IF(AND('ÁREA MEJORA COMPETENCIAL'!Y75&gt;6,'ÁREA MEJORA COMPETENCIAL'!CW75&gt;=32,'ÁREA ACOMPAÑAMIENTO INT TÉC'!X75&gt;=27,'ÁREA COMPLEMENTARIA'!CO75&gt;=20,Q75&gt;=P75),"SI","")</f>
        <v/>
      </c>
      <c r="AA75" s="305" t="str">
        <f>IF(ISBLANK('ÁREA MEJORA COMPETENCIAL'!S75),"",IF(Q75&gt;=P75,"",IF('ÁREA COMPLEMENTARIA'!CN75="","NO PROCEDE",IF(N75=3,"",IF(OR(R75="SI",S75="SI",T75="SI"),"SI","NO")))))</f>
        <v/>
      </c>
      <c r="AB75" s="300" t="str">
        <f>IF(ISBLANK('ÁREA MEJORA COMPETENCIAL'!S75),"",IF(AA75="SI", "SI(*)",IF(OR(N75=3,X75="SI",Y75="SI",Z75="SI"),"SI","NO")))</f>
        <v/>
      </c>
      <c r="AC75" s="331" t="str">
        <f>IF(
   ISBLANK('ÁREA MEJORA COMPETENCIAL'!S75),
   "",
   IF(
      AND(
        'ÁREA MEJORA COMPETENCIAL'!Y75&gt;6,
        'ÁREA MEJORA COMPETENCIAL'!CW75&lt;=32,
        'ÁREA ACOMPAÑAMIENTO INT TÉC'!X75&lt;=27,
        'ÁREA COMPLEMENTARIA'!CO75&lt;=20,
        Q75&lt;=P75
      ),
      0,
         IF(
               Q75=0,
               0,
               IF(
                  Z75="SI",
                  Q75/P75,
                  IF(
                     AA75="SI",
                     75/100,IF(P75=12,Q75/P75, IF(P75=24,Q75/P75, IF(
         AND('ÁREA MEJORA COMPETENCIAL'!Y75&gt;6, N75&lt;3),
         N75/3,      IF(
            OR(P75="", P75=0),
            N75/3,
                     ""
                  )
               )
            )
         )
      )
   )
)))</f>
        <v/>
      </c>
      <c r="AD75" s="7"/>
      <c r="AE75" s="5"/>
      <c r="AF75" s="5"/>
      <c r="AG75" s="5"/>
      <c r="AH75" s="5"/>
      <c r="AI75" s="5"/>
      <c r="AJ75" s="5"/>
      <c r="AK75" s="5"/>
      <c r="AL75" s="5"/>
      <c r="AM75" s="5"/>
      <c r="AN75" s="5"/>
      <c r="AO75" s="138"/>
    </row>
    <row r="76" spans="1:42" s="59" customFormat="1" ht="18" customHeight="1" x14ac:dyDescent="0.3">
      <c r="A76" s="290" t="str">
        <f>IF(ISBLANK('ÁREA MEJORA COMPETENCIAL'!A76),"",'ÁREA MEJORA COMPETENCIAL'!A76)</f>
        <v/>
      </c>
      <c r="B76" s="291" t="str">
        <f>IF(ISBLANK('ÁREA MEJORA COMPETENCIAL'!B76),"",'ÁREA MEJORA COMPETENCIAL'!B76)</f>
        <v/>
      </c>
      <c r="C76" s="291" t="str">
        <f>IF(ISBLANK('ÁREA MEJORA COMPETENCIAL'!C76),"",'ÁREA MEJORA COMPETENCIAL'!C76)</f>
        <v/>
      </c>
      <c r="D76" s="292" t="str">
        <f>IF(ISBLANK('ÁREA MEJORA COMPETENCIAL'!D76),"",'ÁREA MEJORA COMPETENCIAL'!D76)</f>
        <v/>
      </c>
      <c r="E76" s="292" t="str">
        <f>IF(ISBLANK('ÁREA MEJORA COMPETENCIAL'!E76),"",'ÁREA MEJORA COMPETENCIAL'!E76)</f>
        <v/>
      </c>
      <c r="F76" s="292" t="str">
        <f>IF(ISBLANK('ÁREA MEJORA COMPETENCIAL'!F76),"",'ÁREA MEJORA COMPETENCIAL'!F76)</f>
        <v/>
      </c>
      <c r="G76" s="293"/>
      <c r="H76" s="294" t="str">
        <f>IF(ISBLANK('ÁREA MEJORA COMPETENCIAL'!S76),"",IF('ÁREA MEJORA COMPETENCIAL'!CX76="","",IF('ÁREA MEJORA COMPETENCIAL'!CX76&gt;=0,"SI","NO")))</f>
        <v/>
      </c>
      <c r="I76" s="295" t="str">
        <f>IF('ÁREA MEJORA COMPETENCIAL'!CY76="VER RESULTADOS","",'ÁREA MEJORA COMPETENCIAL'!CY76)</f>
        <v/>
      </c>
      <c r="J76" s="296" t="str">
        <f>IF(ISBLANK('ÁREA MEJORA COMPETENCIAL'!S76),"",IF('ÁREA MEJORA COMPETENCIAL'!CX76="","",IF('ÁREA ACOMPAÑAMIENTO INT TÉC'!Y76&gt;=0,"SI","NO")))</f>
        <v/>
      </c>
      <c r="K76" s="297" t="str">
        <f>IF('ÁREA ACOMPAÑAMIENTO INT TÉC'!Z76="VER RESULTADOS","",'ÁREA ACOMPAÑAMIENTO INT TÉC'!Z76)</f>
        <v/>
      </c>
      <c r="L76" s="298" t="str">
        <f>IF(ISBLANK('ÁREA MEJORA COMPETENCIAL'!S76),"",IF('ÁREA MEJORA COMPETENCIAL'!CX76="","",IF('ÁREA COMPLEMENTARIA'!CP76&gt;=0,"SI","NO")))</f>
        <v/>
      </c>
      <c r="M76" s="299" t="str">
        <f>IF('ÁREA COMPLEMENTARIA'!CQ76="VER RESULTADOS","",'ÁREA COMPLEMENTARIA'!CQ76)</f>
        <v/>
      </c>
      <c r="N76" s="300" t="str">
        <f>IF('ÁREA MEJORA COMPETENCIAL'!CX76="","",IF(ISBLANK('ÁREA MEJORA COMPETENCIAL'!S76),"",COUNTIF(H76:L76,"SI")))</f>
        <v/>
      </c>
      <c r="O76" s="300" t="str">
        <f>IF(ISBLANK('ÁREA MEJORA COMPETENCIAL'!S76),"",
IF('ÁREA MEJORA COMPETENCIAL'!Y76=1,12,
IF('ÁREA MEJORA COMPETENCIAL'!Y76=2,24,
IF('ÁREA MEJORA COMPETENCIAL'!Y76=3,37,IF('ÁREA MEJORA COMPETENCIAL'!T76=4,54,
IF('ÁREA MEJORA COMPETENCIAL'!Y76=5,66,
IF('ÁREA MEJORA COMPETENCIAL'!Y76=6,79,
IF('ÁREA MEJORA COMPETENCIAL'!Y76=7,95,
IF('ÁREA MEJORA COMPETENCIAL'!Y76=8,108,
IF('ÁREA MEJORA COMPETENCIAL'!Y76=9,120,
IF('ÁREA MEJORA COMPETENCIAL'!Y76=10,132,
IF('ÁREA MEJORA COMPETENCIAL'!Y76=11,145,
IF('ÁREA MEJORA COMPETENCIAL'!Y76=12,161,
IF('ÁREA MEJORA COMPETENCIAL'!Y76=13,174,
IF('ÁREA MEJORA COMPETENCIAL'!Y76=14,186,
IF('ÁREA MEJORA COMPETENCIAL'!Y76=15,199,
IF('ÁREA MEJORA COMPETENCIAL'!Y76=16,211,
IF('ÁREA MEJORA COMPETENCIAL'!Y76=17,228,
IF('ÁREA MEJORA COMPETENCIAL'!Y76=18,240,
"")))))))))))))))))))</f>
        <v/>
      </c>
      <c r="P76" s="301" t="str">
        <f>IF(ISBLANK('ÁREA MEJORA COMPETENCIAL'!S76),"",
IF('ÁREA MEJORA COMPETENCIAL'!Y76=1,12,
IF('ÁREA MEJORA COMPETENCIAL'!Y76=2,24,
IF('ÁREA MEJORA COMPETENCIAL'!Y76=7,95,
IF('ÁREA MEJORA COMPETENCIAL'!Y76=8,108,
IF('ÁREA MEJORA COMPETENCIAL'!Y76=9,120,
IF('ÁREA MEJORA COMPETENCIAL'!Y76=10,132,
IF('ÁREA MEJORA COMPETENCIAL'!Y76=11,145,
IF('ÁREA MEJORA COMPETENCIAL'!Y76=12,161,
IF('ÁREA MEJORA COMPETENCIAL'!Y76=13,174,
IF('ÁREA MEJORA COMPETENCIAL'!Y76=14,186,
IF('ÁREA MEJORA COMPETENCIAL'!Y76=15,199,
IF('ÁREA MEJORA COMPETENCIAL'!Y76=16,211,
IF('ÁREA MEJORA COMPETENCIAL'!Y76=17,228,
IF('ÁREA MEJORA COMPETENCIAL'!Y76=18,240,
"")))))))))))))))</f>
        <v/>
      </c>
      <c r="Q76" s="302" t="str">
        <f>IF(ISBLANK('ÁREA MEJORA COMPETENCIAL'!S76),"",SUM('ÁREA MEJORA COMPETENCIAL'!CW76,'ÁREA ACOMPAÑAMIENTO INT TÉC'!X76,'ÁREA COMPLEMENTARIA'!CO76))</f>
        <v/>
      </c>
      <c r="R76" s="303" t="str">
        <f>IF(N76="","",IF(Q76&gt;=P76,"",IF(AND(H76="NO",'ÁREA MEJORA COMPETENCIAL'!CY76&gt;=75%,'ÁREA ACOMPAÑAMIENTO INT TÉC'!Z76&gt;=75%,'ÁREA COMPLEMENTARIA'!CQ76&gt;=75%),"SI","NO")))</f>
        <v/>
      </c>
      <c r="S76" s="303" t="str">
        <f>IF(N76="","",IF(Q76&gt;=P76,"",(IF(AND(J76="NO",'ÁREA ACOMPAÑAMIENTO INT TÉC'!Z76&gt;=75%,'ÁREA MEJORA COMPETENCIAL'!CY76&gt;=75%,'ÁREA COMPLEMENTARIA'!CQ76&gt;=75%),"SI","NO"))))</f>
        <v/>
      </c>
      <c r="T76" s="303" t="str">
        <f>IF(N76="","",IF(Q76&gt;=P76,"",(IF(AND(L76="NO",'ÁREA COMPLEMENTARIA'!CQ76&gt;=75%,'ÁREA MEJORA COMPETENCIAL'!CY76&gt;=75%,'ÁREA ACOMPAÑAMIENTO INT TÉC'!Z76&gt;=75%),"SI","NO"))))</f>
        <v/>
      </c>
      <c r="U76" s="300" t="str">
        <f t="shared" si="8"/>
        <v/>
      </c>
      <c r="V76" s="300" t="str">
        <f t="shared" si="9"/>
        <v/>
      </c>
      <c r="W76" s="300" t="str">
        <f>IF(
 Q76=0,
 "NO",
 IF(
  OR('ÁREA MEJORA COMPETENCIAL'!Y76=0, ISBLANK('ÁREA MEJORA COMPETENCIAL'!S76)),
  "",
  IF(
   AND(U76&lt;&gt;"NO PARTICIPANTE", V76&lt;&gt;"NO PARTICIPANTE"),
   "SI",
   "NO"
  )
 )
)</f>
        <v/>
      </c>
      <c r="X76" s="300" t="str">
        <f t="shared" si="10"/>
        <v/>
      </c>
      <c r="Y76" s="300" t="str">
        <f t="shared" si="11"/>
        <v/>
      </c>
      <c r="Z76" s="304" t="str">
        <f>IF(AND('ÁREA MEJORA COMPETENCIAL'!Y76&gt;6,'ÁREA MEJORA COMPETENCIAL'!CW76&gt;=32,'ÁREA ACOMPAÑAMIENTO INT TÉC'!X76&gt;=27,'ÁREA COMPLEMENTARIA'!CO76&gt;=20,Q76&gt;=P76),"SI","")</f>
        <v/>
      </c>
      <c r="AA76" s="305" t="str">
        <f>IF(ISBLANK('ÁREA MEJORA COMPETENCIAL'!S76),"",IF(Q76&gt;=P76,"",IF('ÁREA COMPLEMENTARIA'!CN76="","NO PROCEDE",IF(N76=3,"",IF(OR(R76="SI",S76="SI",T76="SI"),"SI","NO")))))</f>
        <v/>
      </c>
      <c r="AB76" s="300" t="str">
        <f>IF(ISBLANK('ÁREA MEJORA COMPETENCIAL'!S76),"",IF(AA76="SI", "SI(*)",IF(OR(N76=3,X76="SI",Y76="SI",Z76="SI"),"SI","NO")))</f>
        <v/>
      </c>
      <c r="AC76" s="331" t="str">
        <f>IF(
   ISBLANK('ÁREA MEJORA COMPETENCIAL'!S76),
   "",
   IF(
      AND(
        'ÁREA MEJORA COMPETENCIAL'!Y76&gt;6,
        'ÁREA MEJORA COMPETENCIAL'!CW76&lt;=32,
        'ÁREA ACOMPAÑAMIENTO INT TÉC'!X76&lt;=27,
        'ÁREA COMPLEMENTARIA'!CO76&lt;=20,
        Q76&lt;=P76
      ),
      0,
         IF(
               Q76=0,
               0,
               IF(
                  Z76="SI",
                  Q76/P76,
                  IF(
                     AA76="SI",
                     75/100,IF(P76=12,Q76/P76, IF(P76=24,Q76/P76, IF(
         AND('ÁREA MEJORA COMPETENCIAL'!Y76&gt;6, N76&lt;3),
         N76/3,      IF(
            OR(P76="", P76=0),
            N76/3,
                     ""
                  )
               )
            )
         )
      )
   )
)))</f>
        <v/>
      </c>
      <c r="AD76" s="7"/>
      <c r="AE76" s="5"/>
      <c r="AF76" s="5"/>
      <c r="AG76" s="5"/>
      <c r="AH76" s="5"/>
      <c r="AI76" s="5"/>
      <c r="AJ76" s="5"/>
      <c r="AK76" s="5"/>
      <c r="AL76" s="5"/>
      <c r="AM76" s="5"/>
      <c r="AN76" s="5"/>
      <c r="AO76" s="138"/>
    </row>
    <row r="77" spans="1:42" s="59" customFormat="1" ht="18" customHeight="1" x14ac:dyDescent="0.3">
      <c r="A77" s="290" t="str">
        <f>IF(ISBLANK('ÁREA MEJORA COMPETENCIAL'!A77),"",'ÁREA MEJORA COMPETENCIAL'!A77)</f>
        <v/>
      </c>
      <c r="B77" s="291" t="str">
        <f>IF(ISBLANK('ÁREA MEJORA COMPETENCIAL'!B77),"",'ÁREA MEJORA COMPETENCIAL'!B77)</f>
        <v/>
      </c>
      <c r="C77" s="291" t="str">
        <f>IF(ISBLANK('ÁREA MEJORA COMPETENCIAL'!C77),"",'ÁREA MEJORA COMPETENCIAL'!C77)</f>
        <v/>
      </c>
      <c r="D77" s="292" t="str">
        <f>IF(ISBLANK('ÁREA MEJORA COMPETENCIAL'!D77),"",'ÁREA MEJORA COMPETENCIAL'!D77)</f>
        <v/>
      </c>
      <c r="E77" s="292" t="str">
        <f>IF(ISBLANK('ÁREA MEJORA COMPETENCIAL'!E77),"",'ÁREA MEJORA COMPETENCIAL'!E77)</f>
        <v/>
      </c>
      <c r="F77" s="292" t="str">
        <f>IF(ISBLANK('ÁREA MEJORA COMPETENCIAL'!F77),"",'ÁREA MEJORA COMPETENCIAL'!F77)</f>
        <v/>
      </c>
      <c r="G77" s="293"/>
      <c r="H77" s="294" t="str">
        <f>IF(ISBLANK('ÁREA MEJORA COMPETENCIAL'!S77),"",IF('ÁREA MEJORA COMPETENCIAL'!CX77="","",IF('ÁREA MEJORA COMPETENCIAL'!CX77&gt;=0,"SI","NO")))</f>
        <v/>
      </c>
      <c r="I77" s="295" t="str">
        <f>IF('ÁREA MEJORA COMPETENCIAL'!CY77="VER RESULTADOS","",'ÁREA MEJORA COMPETENCIAL'!CY77)</f>
        <v/>
      </c>
      <c r="J77" s="296" t="str">
        <f>IF(ISBLANK('ÁREA MEJORA COMPETENCIAL'!S77),"",IF('ÁREA MEJORA COMPETENCIAL'!CX77="","",IF('ÁREA ACOMPAÑAMIENTO INT TÉC'!Y77&gt;=0,"SI","NO")))</f>
        <v/>
      </c>
      <c r="K77" s="297" t="str">
        <f>IF('ÁREA ACOMPAÑAMIENTO INT TÉC'!Z77="VER RESULTADOS","",'ÁREA ACOMPAÑAMIENTO INT TÉC'!Z77)</f>
        <v/>
      </c>
      <c r="L77" s="298" t="str">
        <f>IF(ISBLANK('ÁREA MEJORA COMPETENCIAL'!S77),"",IF('ÁREA MEJORA COMPETENCIAL'!CX77="","",IF('ÁREA COMPLEMENTARIA'!CP77&gt;=0,"SI","NO")))</f>
        <v/>
      </c>
      <c r="M77" s="299" t="str">
        <f>IF('ÁREA COMPLEMENTARIA'!CQ77="VER RESULTADOS","",'ÁREA COMPLEMENTARIA'!CQ77)</f>
        <v/>
      </c>
      <c r="N77" s="300" t="str">
        <f>IF('ÁREA MEJORA COMPETENCIAL'!CX77="","",IF(ISBLANK('ÁREA MEJORA COMPETENCIAL'!S77),"",COUNTIF(H77:L77,"SI")))</f>
        <v/>
      </c>
      <c r="O77" s="300" t="str">
        <f>IF(ISBLANK('ÁREA MEJORA COMPETENCIAL'!S77),"",
IF('ÁREA MEJORA COMPETENCIAL'!Y77=1,12,
IF('ÁREA MEJORA COMPETENCIAL'!Y77=2,24,
IF('ÁREA MEJORA COMPETENCIAL'!Y77=3,37,IF('ÁREA MEJORA COMPETENCIAL'!T77=4,54,
IF('ÁREA MEJORA COMPETENCIAL'!Y77=5,66,
IF('ÁREA MEJORA COMPETENCIAL'!Y77=6,79,
IF('ÁREA MEJORA COMPETENCIAL'!Y77=7,95,
IF('ÁREA MEJORA COMPETENCIAL'!Y77=8,108,
IF('ÁREA MEJORA COMPETENCIAL'!Y77=9,120,
IF('ÁREA MEJORA COMPETENCIAL'!Y77=10,132,
IF('ÁREA MEJORA COMPETENCIAL'!Y77=11,145,
IF('ÁREA MEJORA COMPETENCIAL'!Y77=12,161,
IF('ÁREA MEJORA COMPETENCIAL'!Y77=13,174,
IF('ÁREA MEJORA COMPETENCIAL'!Y77=14,186,
IF('ÁREA MEJORA COMPETENCIAL'!Y77=15,199,
IF('ÁREA MEJORA COMPETENCIAL'!Y77=16,211,
IF('ÁREA MEJORA COMPETENCIAL'!Y77=17,228,
IF('ÁREA MEJORA COMPETENCIAL'!Y77=18,240,
"")))))))))))))))))))</f>
        <v/>
      </c>
      <c r="P77" s="301" t="str">
        <f>IF(ISBLANK('ÁREA MEJORA COMPETENCIAL'!S77),"",
IF('ÁREA MEJORA COMPETENCIAL'!Y77=1,12,
IF('ÁREA MEJORA COMPETENCIAL'!Y77=2,24,
IF('ÁREA MEJORA COMPETENCIAL'!Y77=7,95,
IF('ÁREA MEJORA COMPETENCIAL'!Y77=8,108,
IF('ÁREA MEJORA COMPETENCIAL'!Y77=9,120,
IF('ÁREA MEJORA COMPETENCIAL'!Y77=10,132,
IF('ÁREA MEJORA COMPETENCIAL'!Y77=11,145,
IF('ÁREA MEJORA COMPETENCIAL'!Y77=12,161,
IF('ÁREA MEJORA COMPETENCIAL'!Y77=13,174,
IF('ÁREA MEJORA COMPETENCIAL'!Y77=14,186,
IF('ÁREA MEJORA COMPETENCIAL'!Y77=15,199,
IF('ÁREA MEJORA COMPETENCIAL'!Y77=16,211,
IF('ÁREA MEJORA COMPETENCIAL'!Y77=17,228,
IF('ÁREA MEJORA COMPETENCIAL'!Y77=18,240,
"")))))))))))))))</f>
        <v/>
      </c>
      <c r="Q77" s="302" t="str">
        <f>IF(ISBLANK('ÁREA MEJORA COMPETENCIAL'!S77),"",SUM('ÁREA MEJORA COMPETENCIAL'!CW77,'ÁREA ACOMPAÑAMIENTO INT TÉC'!X77,'ÁREA COMPLEMENTARIA'!CO77))</f>
        <v/>
      </c>
      <c r="R77" s="303" t="str">
        <f>IF(N77="","",IF(Q77&gt;=P77,"",IF(AND(H77="NO",'ÁREA MEJORA COMPETENCIAL'!CY77&gt;=75%,'ÁREA ACOMPAÑAMIENTO INT TÉC'!Z77&gt;=75%,'ÁREA COMPLEMENTARIA'!CQ77&gt;=75%),"SI","NO")))</f>
        <v/>
      </c>
      <c r="S77" s="303" t="str">
        <f>IF(N77="","",IF(Q77&gt;=P77,"",(IF(AND(J77="NO",'ÁREA ACOMPAÑAMIENTO INT TÉC'!Z77&gt;=75%,'ÁREA MEJORA COMPETENCIAL'!CY77&gt;=75%,'ÁREA COMPLEMENTARIA'!CQ77&gt;=75%),"SI","NO"))))</f>
        <v/>
      </c>
      <c r="T77" s="303" t="str">
        <f>IF(N77="","",IF(Q77&gt;=P77,"",(IF(AND(L77="NO",'ÁREA COMPLEMENTARIA'!CQ77&gt;=75%,'ÁREA MEJORA COMPETENCIAL'!CY77&gt;=75%,'ÁREA ACOMPAÑAMIENTO INT TÉC'!Z77&gt;=75%),"SI","NO"))))</f>
        <v/>
      </c>
      <c r="U77" s="300" t="str">
        <f t="shared" si="8"/>
        <v/>
      </c>
      <c r="V77" s="300" t="str">
        <f t="shared" si="9"/>
        <v/>
      </c>
      <c r="W77" s="300" t="str">
        <f>IF(
 Q77=0,
 "NO",
 IF(
  OR('ÁREA MEJORA COMPETENCIAL'!Y77=0, ISBLANK('ÁREA MEJORA COMPETENCIAL'!S77)),
  "",
  IF(
   AND(U77&lt;&gt;"NO PARTICIPANTE", V77&lt;&gt;"NO PARTICIPANTE"),
   "SI",
   "NO"
  )
 )
)</f>
        <v/>
      </c>
      <c r="X77" s="300" t="str">
        <f t="shared" si="10"/>
        <v/>
      </c>
      <c r="Y77" s="300" t="str">
        <f t="shared" si="11"/>
        <v/>
      </c>
      <c r="Z77" s="304" t="str">
        <f>IF(AND('ÁREA MEJORA COMPETENCIAL'!Y77&gt;6,'ÁREA MEJORA COMPETENCIAL'!CW77&gt;=32,'ÁREA ACOMPAÑAMIENTO INT TÉC'!X77&gt;=27,'ÁREA COMPLEMENTARIA'!CO77&gt;=20,Q77&gt;=P77),"SI","")</f>
        <v/>
      </c>
      <c r="AA77" s="305" t="str">
        <f>IF(ISBLANK('ÁREA MEJORA COMPETENCIAL'!S77),"",IF(Q77&gt;=P77,"",IF('ÁREA COMPLEMENTARIA'!CN77="","NO PROCEDE",IF(N77=3,"",IF(OR(R77="SI",S77="SI",T77="SI"),"SI","NO")))))</f>
        <v/>
      </c>
      <c r="AB77" s="300" t="str">
        <f>IF(ISBLANK('ÁREA MEJORA COMPETENCIAL'!S77),"",IF(AA77="SI", "SI(*)",IF(OR(N77=3,X77="SI",Y77="SI",Z77="SI"),"SI","NO")))</f>
        <v/>
      </c>
      <c r="AC77" s="331" t="str">
        <f>IF(
   ISBLANK('ÁREA MEJORA COMPETENCIAL'!S77),
   "",
   IF(
      AND(
        'ÁREA MEJORA COMPETENCIAL'!Y77&gt;6,
        'ÁREA MEJORA COMPETENCIAL'!CW77&lt;=32,
        'ÁREA ACOMPAÑAMIENTO INT TÉC'!X77&lt;=27,
        'ÁREA COMPLEMENTARIA'!CO77&lt;=20,
        Q77&lt;=P77
      ),
      0,
         IF(
               Q77=0,
               0,
               IF(
                  Z77="SI",
                  Q77/P77,
                  IF(
                     AA77="SI",
                     75/100,IF(P77=12,Q77/P77, IF(P77=24,Q77/P77, IF(
         AND('ÁREA MEJORA COMPETENCIAL'!Y77&gt;6, N77&lt;3),
         N77/3,      IF(
            OR(P77="", P77=0),
            N77/3,
                     ""
                  )
               )
            )
         )
      )
   )
)))</f>
        <v/>
      </c>
      <c r="AD77" s="7"/>
      <c r="AE77" s="5"/>
      <c r="AF77" s="5"/>
      <c r="AG77" s="5"/>
      <c r="AH77" s="5"/>
      <c r="AI77" s="5"/>
      <c r="AJ77" s="5"/>
      <c r="AK77" s="5"/>
      <c r="AL77" s="5"/>
      <c r="AM77" s="5"/>
      <c r="AN77" s="5"/>
      <c r="AO77" s="138"/>
    </row>
    <row r="78" spans="1:42" s="59" customFormat="1" ht="18" customHeight="1" x14ac:dyDescent="0.3">
      <c r="A78" s="290" t="str">
        <f>IF(ISBLANK('ÁREA MEJORA COMPETENCIAL'!A78),"",'ÁREA MEJORA COMPETENCIAL'!A78)</f>
        <v/>
      </c>
      <c r="B78" s="291" t="str">
        <f>IF(ISBLANK('ÁREA MEJORA COMPETENCIAL'!B78),"",'ÁREA MEJORA COMPETENCIAL'!B78)</f>
        <v/>
      </c>
      <c r="C78" s="291" t="str">
        <f>IF(ISBLANK('ÁREA MEJORA COMPETENCIAL'!C78),"",'ÁREA MEJORA COMPETENCIAL'!C78)</f>
        <v/>
      </c>
      <c r="D78" s="292" t="str">
        <f>IF(ISBLANK('ÁREA MEJORA COMPETENCIAL'!D78),"",'ÁREA MEJORA COMPETENCIAL'!D78)</f>
        <v/>
      </c>
      <c r="E78" s="292" t="str">
        <f>IF(ISBLANK('ÁREA MEJORA COMPETENCIAL'!E78),"",'ÁREA MEJORA COMPETENCIAL'!E78)</f>
        <v/>
      </c>
      <c r="F78" s="292" t="str">
        <f>IF(ISBLANK('ÁREA MEJORA COMPETENCIAL'!F78),"",'ÁREA MEJORA COMPETENCIAL'!F78)</f>
        <v/>
      </c>
      <c r="G78" s="293"/>
      <c r="H78" s="294" t="str">
        <f>IF(ISBLANK('ÁREA MEJORA COMPETENCIAL'!S78),"",IF('ÁREA MEJORA COMPETENCIAL'!CX78="","",IF('ÁREA MEJORA COMPETENCIAL'!CX78&gt;=0,"SI","NO")))</f>
        <v/>
      </c>
      <c r="I78" s="295" t="str">
        <f>IF('ÁREA MEJORA COMPETENCIAL'!CY78="VER RESULTADOS","",'ÁREA MEJORA COMPETENCIAL'!CY78)</f>
        <v/>
      </c>
      <c r="J78" s="296" t="str">
        <f>IF(ISBLANK('ÁREA MEJORA COMPETENCIAL'!S78),"",IF('ÁREA MEJORA COMPETENCIAL'!CX78="","",IF('ÁREA ACOMPAÑAMIENTO INT TÉC'!Y78&gt;=0,"SI","NO")))</f>
        <v/>
      </c>
      <c r="K78" s="297" t="str">
        <f>IF('ÁREA ACOMPAÑAMIENTO INT TÉC'!Z78="VER RESULTADOS","",'ÁREA ACOMPAÑAMIENTO INT TÉC'!Z78)</f>
        <v/>
      </c>
      <c r="L78" s="298" t="str">
        <f>IF(ISBLANK('ÁREA MEJORA COMPETENCIAL'!S78),"",IF('ÁREA MEJORA COMPETENCIAL'!CX78="","",IF('ÁREA COMPLEMENTARIA'!CP78&gt;=0,"SI","NO")))</f>
        <v/>
      </c>
      <c r="M78" s="299" t="str">
        <f>IF('ÁREA COMPLEMENTARIA'!CQ78="VER RESULTADOS","",'ÁREA COMPLEMENTARIA'!CQ78)</f>
        <v/>
      </c>
      <c r="N78" s="300" t="str">
        <f>IF('ÁREA MEJORA COMPETENCIAL'!CX78="","",IF(ISBLANK('ÁREA MEJORA COMPETENCIAL'!S78),"",COUNTIF(H78:L78,"SI")))</f>
        <v/>
      </c>
      <c r="O78" s="300" t="str">
        <f>IF(ISBLANK('ÁREA MEJORA COMPETENCIAL'!S78),"",
IF('ÁREA MEJORA COMPETENCIAL'!Y78=1,12,
IF('ÁREA MEJORA COMPETENCIAL'!Y78=2,24,
IF('ÁREA MEJORA COMPETENCIAL'!Y78=3,37,IF('ÁREA MEJORA COMPETENCIAL'!T78=4,54,
IF('ÁREA MEJORA COMPETENCIAL'!Y78=5,66,
IF('ÁREA MEJORA COMPETENCIAL'!Y78=6,79,
IF('ÁREA MEJORA COMPETENCIAL'!Y78=7,95,
IF('ÁREA MEJORA COMPETENCIAL'!Y78=8,108,
IF('ÁREA MEJORA COMPETENCIAL'!Y78=9,120,
IF('ÁREA MEJORA COMPETENCIAL'!Y78=10,132,
IF('ÁREA MEJORA COMPETENCIAL'!Y78=11,145,
IF('ÁREA MEJORA COMPETENCIAL'!Y78=12,161,
IF('ÁREA MEJORA COMPETENCIAL'!Y78=13,174,
IF('ÁREA MEJORA COMPETENCIAL'!Y78=14,186,
IF('ÁREA MEJORA COMPETENCIAL'!Y78=15,199,
IF('ÁREA MEJORA COMPETENCIAL'!Y78=16,211,
IF('ÁREA MEJORA COMPETENCIAL'!Y78=17,228,
IF('ÁREA MEJORA COMPETENCIAL'!Y78=18,240,
"")))))))))))))))))))</f>
        <v/>
      </c>
      <c r="P78" s="301" t="str">
        <f>IF(ISBLANK('ÁREA MEJORA COMPETENCIAL'!S78),"",
IF('ÁREA MEJORA COMPETENCIAL'!Y78=1,12,
IF('ÁREA MEJORA COMPETENCIAL'!Y78=2,24,
IF('ÁREA MEJORA COMPETENCIAL'!Y78=7,95,
IF('ÁREA MEJORA COMPETENCIAL'!Y78=8,108,
IF('ÁREA MEJORA COMPETENCIAL'!Y78=9,120,
IF('ÁREA MEJORA COMPETENCIAL'!Y78=10,132,
IF('ÁREA MEJORA COMPETENCIAL'!Y78=11,145,
IF('ÁREA MEJORA COMPETENCIAL'!Y78=12,161,
IF('ÁREA MEJORA COMPETENCIAL'!Y78=13,174,
IF('ÁREA MEJORA COMPETENCIAL'!Y78=14,186,
IF('ÁREA MEJORA COMPETENCIAL'!Y78=15,199,
IF('ÁREA MEJORA COMPETENCIAL'!Y78=16,211,
IF('ÁREA MEJORA COMPETENCIAL'!Y78=17,228,
IF('ÁREA MEJORA COMPETENCIAL'!Y78=18,240,
"")))))))))))))))</f>
        <v/>
      </c>
      <c r="Q78" s="302" t="str">
        <f>IF(ISBLANK('ÁREA MEJORA COMPETENCIAL'!S78),"",SUM('ÁREA MEJORA COMPETENCIAL'!CW78,'ÁREA ACOMPAÑAMIENTO INT TÉC'!X78,'ÁREA COMPLEMENTARIA'!CO78))</f>
        <v/>
      </c>
      <c r="R78" s="303" t="str">
        <f>IF(N78="","",IF(Q78&gt;=P78,"",IF(AND(H78="NO",'ÁREA MEJORA COMPETENCIAL'!CY78&gt;=75%,'ÁREA ACOMPAÑAMIENTO INT TÉC'!Z78&gt;=75%,'ÁREA COMPLEMENTARIA'!CQ78&gt;=75%),"SI","NO")))</f>
        <v/>
      </c>
      <c r="S78" s="303" t="str">
        <f>IF(N78="","",IF(Q78&gt;=P78,"",(IF(AND(J78="NO",'ÁREA ACOMPAÑAMIENTO INT TÉC'!Z78&gt;=75%,'ÁREA MEJORA COMPETENCIAL'!CY78&gt;=75%,'ÁREA COMPLEMENTARIA'!CQ78&gt;=75%),"SI","NO"))))</f>
        <v/>
      </c>
      <c r="T78" s="303" t="str">
        <f>IF(N78="","",IF(Q78&gt;=P78,"",(IF(AND(L78="NO",'ÁREA COMPLEMENTARIA'!CQ78&gt;=75%,'ÁREA MEJORA COMPETENCIAL'!CY78&gt;=75%,'ÁREA ACOMPAÑAMIENTO INT TÉC'!Z78&gt;=75%),"SI","NO"))))</f>
        <v/>
      </c>
      <c r="U78" s="300" t="str">
        <f t="shared" si="8"/>
        <v/>
      </c>
      <c r="V78" s="300" t="str">
        <f t="shared" si="9"/>
        <v/>
      </c>
      <c r="W78" s="300" t="str">
        <f>IF(
 Q78=0,
 "NO",
 IF(
  OR('ÁREA MEJORA COMPETENCIAL'!Y78=0, ISBLANK('ÁREA MEJORA COMPETENCIAL'!S78)),
  "",
  IF(
   AND(U78&lt;&gt;"NO PARTICIPANTE", V78&lt;&gt;"NO PARTICIPANTE"),
   "SI",
   "NO"
  )
 )
)</f>
        <v/>
      </c>
      <c r="X78" s="300" t="str">
        <f t="shared" si="10"/>
        <v/>
      </c>
      <c r="Y78" s="300" t="str">
        <f t="shared" si="11"/>
        <v/>
      </c>
      <c r="Z78" s="304" t="str">
        <f>IF(AND('ÁREA MEJORA COMPETENCIAL'!Y78&gt;6,'ÁREA MEJORA COMPETENCIAL'!CW78&gt;=32,'ÁREA ACOMPAÑAMIENTO INT TÉC'!X78&gt;=27,'ÁREA COMPLEMENTARIA'!CO78&gt;=20,Q78&gt;=P78),"SI","")</f>
        <v/>
      </c>
      <c r="AA78" s="305" t="str">
        <f>IF(ISBLANK('ÁREA MEJORA COMPETENCIAL'!S78),"",IF(Q78&gt;=P78,"",IF('ÁREA COMPLEMENTARIA'!CN78="","NO PROCEDE",IF(N78=3,"",IF(OR(R78="SI",S78="SI",T78="SI"),"SI","NO")))))</f>
        <v/>
      </c>
      <c r="AB78" s="300" t="str">
        <f>IF(ISBLANK('ÁREA MEJORA COMPETENCIAL'!S78),"",IF(AA78="SI", "SI(*)",IF(OR(N78=3,X78="SI",Y78="SI",Z78="SI"),"SI","NO")))</f>
        <v/>
      </c>
      <c r="AC78" s="331" t="str">
        <f>IF(
   ISBLANK('ÁREA MEJORA COMPETENCIAL'!S78),
   "",
   IF(
      AND(
        'ÁREA MEJORA COMPETENCIAL'!Y78&gt;6,
        'ÁREA MEJORA COMPETENCIAL'!CW78&lt;=32,
        'ÁREA ACOMPAÑAMIENTO INT TÉC'!X78&lt;=27,
        'ÁREA COMPLEMENTARIA'!CO78&lt;=20,
        Q78&lt;=P78
      ),
      0,
         IF(
               Q78=0,
               0,
               IF(
                  Z78="SI",
                  Q78/P78,
                  IF(
                     AA78="SI",
                     75/100,IF(P78=12,Q78/P78, IF(P78=24,Q78/P78, IF(
         AND('ÁREA MEJORA COMPETENCIAL'!Y78&gt;6, N78&lt;3),
         N78/3,      IF(
            OR(P78="", P78=0),
            N78/3,
                     ""
                  )
               )
            )
         )
      )
   )
)))</f>
        <v/>
      </c>
      <c r="AD78" s="7"/>
      <c r="AE78" s="5"/>
      <c r="AF78" s="5"/>
      <c r="AG78" s="5"/>
      <c r="AH78" s="5"/>
      <c r="AI78" s="5"/>
      <c r="AJ78" s="5"/>
      <c r="AK78" s="5"/>
      <c r="AL78" s="5"/>
      <c r="AM78" s="5"/>
      <c r="AN78" s="5"/>
      <c r="AO78" s="138"/>
    </row>
    <row r="79" spans="1:42" s="59" customFormat="1" ht="18" customHeight="1" x14ac:dyDescent="0.3">
      <c r="A79" s="290" t="str">
        <f>IF(ISBLANK('ÁREA MEJORA COMPETENCIAL'!A79),"",'ÁREA MEJORA COMPETENCIAL'!A79)</f>
        <v/>
      </c>
      <c r="B79" s="291" t="str">
        <f>IF(ISBLANK('ÁREA MEJORA COMPETENCIAL'!B79),"",'ÁREA MEJORA COMPETENCIAL'!B79)</f>
        <v/>
      </c>
      <c r="C79" s="291" t="str">
        <f>IF(ISBLANK('ÁREA MEJORA COMPETENCIAL'!C79),"",'ÁREA MEJORA COMPETENCIAL'!C79)</f>
        <v/>
      </c>
      <c r="D79" s="292" t="str">
        <f>IF(ISBLANK('ÁREA MEJORA COMPETENCIAL'!D79),"",'ÁREA MEJORA COMPETENCIAL'!D79)</f>
        <v/>
      </c>
      <c r="E79" s="292" t="str">
        <f>IF(ISBLANK('ÁREA MEJORA COMPETENCIAL'!E79),"",'ÁREA MEJORA COMPETENCIAL'!E79)</f>
        <v/>
      </c>
      <c r="F79" s="292" t="str">
        <f>IF(ISBLANK('ÁREA MEJORA COMPETENCIAL'!F79),"",'ÁREA MEJORA COMPETENCIAL'!F79)</f>
        <v/>
      </c>
      <c r="G79" s="293"/>
      <c r="H79" s="294" t="str">
        <f>IF(ISBLANK('ÁREA MEJORA COMPETENCIAL'!S79),"",IF('ÁREA MEJORA COMPETENCIAL'!CX79="","",IF('ÁREA MEJORA COMPETENCIAL'!CX79&gt;=0,"SI","NO")))</f>
        <v/>
      </c>
      <c r="I79" s="295" t="str">
        <f>IF('ÁREA MEJORA COMPETENCIAL'!CY79="VER RESULTADOS","",'ÁREA MEJORA COMPETENCIAL'!CY79)</f>
        <v/>
      </c>
      <c r="J79" s="296" t="str">
        <f>IF(ISBLANK('ÁREA MEJORA COMPETENCIAL'!S79),"",IF('ÁREA MEJORA COMPETENCIAL'!CX79="","",IF('ÁREA ACOMPAÑAMIENTO INT TÉC'!Y79&gt;=0,"SI","NO")))</f>
        <v/>
      </c>
      <c r="K79" s="297" t="str">
        <f>IF('ÁREA ACOMPAÑAMIENTO INT TÉC'!Z79="VER RESULTADOS","",'ÁREA ACOMPAÑAMIENTO INT TÉC'!Z79)</f>
        <v/>
      </c>
      <c r="L79" s="298" t="str">
        <f>IF(ISBLANK('ÁREA MEJORA COMPETENCIAL'!S79),"",IF('ÁREA MEJORA COMPETENCIAL'!CX79="","",IF('ÁREA COMPLEMENTARIA'!CP79&gt;=0,"SI","NO")))</f>
        <v/>
      </c>
      <c r="M79" s="299" t="str">
        <f>IF('ÁREA COMPLEMENTARIA'!CQ79="VER RESULTADOS","",'ÁREA COMPLEMENTARIA'!CQ79)</f>
        <v/>
      </c>
      <c r="N79" s="300" t="str">
        <f>IF('ÁREA MEJORA COMPETENCIAL'!CX79="","",IF(ISBLANK('ÁREA MEJORA COMPETENCIAL'!S79),"",COUNTIF(H79:L79,"SI")))</f>
        <v/>
      </c>
      <c r="O79" s="300" t="str">
        <f>IF(ISBLANK('ÁREA MEJORA COMPETENCIAL'!S79),"",
IF('ÁREA MEJORA COMPETENCIAL'!Y79=1,12,
IF('ÁREA MEJORA COMPETENCIAL'!Y79=2,24,
IF('ÁREA MEJORA COMPETENCIAL'!Y79=3,37,IF('ÁREA MEJORA COMPETENCIAL'!T79=4,54,
IF('ÁREA MEJORA COMPETENCIAL'!Y79=5,66,
IF('ÁREA MEJORA COMPETENCIAL'!Y79=6,79,
IF('ÁREA MEJORA COMPETENCIAL'!Y79=7,95,
IF('ÁREA MEJORA COMPETENCIAL'!Y79=8,108,
IF('ÁREA MEJORA COMPETENCIAL'!Y79=9,120,
IF('ÁREA MEJORA COMPETENCIAL'!Y79=10,132,
IF('ÁREA MEJORA COMPETENCIAL'!Y79=11,145,
IF('ÁREA MEJORA COMPETENCIAL'!Y79=12,161,
IF('ÁREA MEJORA COMPETENCIAL'!Y79=13,174,
IF('ÁREA MEJORA COMPETENCIAL'!Y79=14,186,
IF('ÁREA MEJORA COMPETENCIAL'!Y79=15,199,
IF('ÁREA MEJORA COMPETENCIAL'!Y79=16,211,
IF('ÁREA MEJORA COMPETENCIAL'!Y79=17,228,
IF('ÁREA MEJORA COMPETENCIAL'!Y79=18,240,
"")))))))))))))))))))</f>
        <v/>
      </c>
      <c r="P79" s="301" t="str">
        <f>IF(ISBLANK('ÁREA MEJORA COMPETENCIAL'!S79),"",
IF('ÁREA MEJORA COMPETENCIAL'!Y79=1,12,
IF('ÁREA MEJORA COMPETENCIAL'!Y79=2,24,
IF('ÁREA MEJORA COMPETENCIAL'!Y79=7,95,
IF('ÁREA MEJORA COMPETENCIAL'!Y79=8,108,
IF('ÁREA MEJORA COMPETENCIAL'!Y79=9,120,
IF('ÁREA MEJORA COMPETENCIAL'!Y79=10,132,
IF('ÁREA MEJORA COMPETENCIAL'!Y79=11,145,
IF('ÁREA MEJORA COMPETENCIAL'!Y79=12,161,
IF('ÁREA MEJORA COMPETENCIAL'!Y79=13,174,
IF('ÁREA MEJORA COMPETENCIAL'!Y79=14,186,
IF('ÁREA MEJORA COMPETENCIAL'!Y79=15,199,
IF('ÁREA MEJORA COMPETENCIAL'!Y79=16,211,
IF('ÁREA MEJORA COMPETENCIAL'!Y79=17,228,
IF('ÁREA MEJORA COMPETENCIAL'!Y79=18,240,
"")))))))))))))))</f>
        <v/>
      </c>
      <c r="Q79" s="302" t="str">
        <f>IF(ISBLANK('ÁREA MEJORA COMPETENCIAL'!S79),"",SUM('ÁREA MEJORA COMPETENCIAL'!CW79,'ÁREA ACOMPAÑAMIENTO INT TÉC'!X79,'ÁREA COMPLEMENTARIA'!CO79))</f>
        <v/>
      </c>
      <c r="R79" s="303" t="str">
        <f>IF(N79="","",IF(Q79&gt;=P79,"",IF(AND(H79="NO",'ÁREA MEJORA COMPETENCIAL'!CY79&gt;=75%,'ÁREA ACOMPAÑAMIENTO INT TÉC'!Z79&gt;=75%,'ÁREA COMPLEMENTARIA'!CQ79&gt;=75%),"SI","NO")))</f>
        <v/>
      </c>
      <c r="S79" s="303" t="str">
        <f>IF(N79="","",IF(Q79&gt;=P79,"",(IF(AND(J79="NO",'ÁREA ACOMPAÑAMIENTO INT TÉC'!Z79&gt;=75%,'ÁREA MEJORA COMPETENCIAL'!CY79&gt;=75%,'ÁREA COMPLEMENTARIA'!CQ79&gt;=75%),"SI","NO"))))</f>
        <v/>
      </c>
      <c r="T79" s="303" t="str">
        <f>IF(N79="","",IF(Q79&gt;=P79,"",(IF(AND(L79="NO",'ÁREA COMPLEMENTARIA'!CQ79&gt;=75%,'ÁREA MEJORA COMPETENCIAL'!CY79&gt;=75%,'ÁREA ACOMPAÑAMIENTO INT TÉC'!Z79&gt;=75%),"SI","NO"))))</f>
        <v/>
      </c>
      <c r="U79" s="300" t="str">
        <f t="shared" si="8"/>
        <v/>
      </c>
      <c r="V79" s="300" t="str">
        <f t="shared" si="9"/>
        <v/>
      </c>
      <c r="W79" s="300" t="str">
        <f>IF(
 Q79=0,
 "NO",
 IF(
  OR('ÁREA MEJORA COMPETENCIAL'!Y79=0, ISBLANK('ÁREA MEJORA COMPETENCIAL'!S79)),
  "",
  IF(
   AND(U79&lt;&gt;"NO PARTICIPANTE", V79&lt;&gt;"NO PARTICIPANTE"),
   "SI",
   "NO"
  )
 )
)</f>
        <v/>
      </c>
      <c r="X79" s="300" t="str">
        <f t="shared" si="10"/>
        <v/>
      </c>
      <c r="Y79" s="300" t="str">
        <f t="shared" si="11"/>
        <v/>
      </c>
      <c r="Z79" s="304" t="str">
        <f>IF(AND('ÁREA MEJORA COMPETENCIAL'!Y79&gt;6,'ÁREA MEJORA COMPETENCIAL'!CW79&gt;=32,'ÁREA ACOMPAÑAMIENTO INT TÉC'!X79&gt;=27,'ÁREA COMPLEMENTARIA'!CO79&gt;=20,Q79&gt;=P79),"SI","")</f>
        <v/>
      </c>
      <c r="AA79" s="305" t="str">
        <f>IF(ISBLANK('ÁREA MEJORA COMPETENCIAL'!S79),"",IF(Q79&gt;=P79,"",IF('ÁREA COMPLEMENTARIA'!CN79="","NO PROCEDE",IF(N79=3,"",IF(OR(R79="SI",S79="SI",T79="SI"),"SI","NO")))))</f>
        <v/>
      </c>
      <c r="AB79" s="300" t="str">
        <f>IF(ISBLANK('ÁREA MEJORA COMPETENCIAL'!S79),"",IF(AA79="SI", "SI(*)",IF(OR(N79=3,X79="SI",Y79="SI",Z79="SI"),"SI","NO")))</f>
        <v/>
      </c>
      <c r="AC79" s="331" t="str">
        <f>IF(
   ISBLANK('ÁREA MEJORA COMPETENCIAL'!S79),
   "",
   IF(
      AND(
        'ÁREA MEJORA COMPETENCIAL'!Y79&gt;6,
        'ÁREA MEJORA COMPETENCIAL'!CW79&lt;=32,
        'ÁREA ACOMPAÑAMIENTO INT TÉC'!X79&lt;=27,
        'ÁREA COMPLEMENTARIA'!CO79&lt;=20,
        Q79&lt;=P79
      ),
      0,
         IF(
               Q79=0,
               0,
               IF(
                  Z79="SI",
                  Q79/P79,
                  IF(
                     AA79="SI",
                     75/100,IF(P79=12,Q79/P79, IF(P79=24,Q79/P79, IF(
         AND('ÁREA MEJORA COMPETENCIAL'!Y79&gt;6, N79&lt;3),
         N79/3,      IF(
            OR(P79="", P79=0),
            N79/3,
                     ""
                  )
               )
            )
         )
      )
   )
)))</f>
        <v/>
      </c>
      <c r="AD79" s="7"/>
      <c r="AE79" s="5"/>
      <c r="AF79" s="5"/>
      <c r="AG79" s="5"/>
      <c r="AH79" s="5"/>
      <c r="AI79" s="5"/>
      <c r="AJ79" s="5"/>
      <c r="AK79" s="5"/>
      <c r="AL79" s="5"/>
      <c r="AM79" s="5"/>
      <c r="AN79" s="5"/>
      <c r="AO79" s="138"/>
    </row>
    <row r="80" spans="1:42" s="59" customFormat="1" ht="18" customHeight="1" x14ac:dyDescent="0.3">
      <c r="A80" s="290" t="str">
        <f>IF(ISBLANK('ÁREA MEJORA COMPETENCIAL'!A80),"",'ÁREA MEJORA COMPETENCIAL'!A80)</f>
        <v/>
      </c>
      <c r="B80" s="291" t="str">
        <f>IF(ISBLANK('ÁREA MEJORA COMPETENCIAL'!B80),"",'ÁREA MEJORA COMPETENCIAL'!B80)</f>
        <v/>
      </c>
      <c r="C80" s="291" t="str">
        <f>IF(ISBLANK('ÁREA MEJORA COMPETENCIAL'!C80),"",'ÁREA MEJORA COMPETENCIAL'!C80)</f>
        <v/>
      </c>
      <c r="D80" s="292" t="str">
        <f>IF(ISBLANK('ÁREA MEJORA COMPETENCIAL'!D80),"",'ÁREA MEJORA COMPETENCIAL'!D80)</f>
        <v/>
      </c>
      <c r="E80" s="292" t="str">
        <f>IF(ISBLANK('ÁREA MEJORA COMPETENCIAL'!E80),"",'ÁREA MEJORA COMPETENCIAL'!E80)</f>
        <v/>
      </c>
      <c r="F80" s="292" t="str">
        <f>IF(ISBLANK('ÁREA MEJORA COMPETENCIAL'!F80),"",'ÁREA MEJORA COMPETENCIAL'!F80)</f>
        <v/>
      </c>
      <c r="G80" s="293"/>
      <c r="H80" s="294" t="str">
        <f>IF(ISBLANK('ÁREA MEJORA COMPETENCIAL'!S80),"",IF('ÁREA MEJORA COMPETENCIAL'!CX80="","",IF('ÁREA MEJORA COMPETENCIAL'!CX80&gt;=0,"SI","NO")))</f>
        <v/>
      </c>
      <c r="I80" s="295" t="str">
        <f>IF('ÁREA MEJORA COMPETENCIAL'!CY80="VER RESULTADOS","",'ÁREA MEJORA COMPETENCIAL'!CY80)</f>
        <v/>
      </c>
      <c r="J80" s="296" t="str">
        <f>IF(ISBLANK('ÁREA MEJORA COMPETENCIAL'!S80),"",IF('ÁREA MEJORA COMPETENCIAL'!CX80="","",IF('ÁREA ACOMPAÑAMIENTO INT TÉC'!Y80&gt;=0,"SI","NO")))</f>
        <v/>
      </c>
      <c r="K80" s="297" t="str">
        <f>IF('ÁREA ACOMPAÑAMIENTO INT TÉC'!Z80="VER RESULTADOS","",'ÁREA ACOMPAÑAMIENTO INT TÉC'!Z80)</f>
        <v/>
      </c>
      <c r="L80" s="298" t="str">
        <f>IF(ISBLANK('ÁREA MEJORA COMPETENCIAL'!S80),"",IF('ÁREA MEJORA COMPETENCIAL'!CX80="","",IF('ÁREA COMPLEMENTARIA'!CP80&gt;=0,"SI","NO")))</f>
        <v/>
      </c>
      <c r="M80" s="299" t="str">
        <f>IF('ÁREA COMPLEMENTARIA'!CQ80="VER RESULTADOS","",'ÁREA COMPLEMENTARIA'!CQ80)</f>
        <v/>
      </c>
      <c r="N80" s="300" t="str">
        <f>IF('ÁREA MEJORA COMPETENCIAL'!CX80="","",IF(ISBLANK('ÁREA MEJORA COMPETENCIAL'!S80),"",COUNTIF(H80:L80,"SI")))</f>
        <v/>
      </c>
      <c r="O80" s="300" t="str">
        <f>IF(ISBLANK('ÁREA MEJORA COMPETENCIAL'!S80),"",
IF('ÁREA MEJORA COMPETENCIAL'!Y80=1,12,
IF('ÁREA MEJORA COMPETENCIAL'!Y80=2,24,
IF('ÁREA MEJORA COMPETENCIAL'!Y80=3,37,IF('ÁREA MEJORA COMPETENCIAL'!T80=4,54,
IF('ÁREA MEJORA COMPETENCIAL'!Y80=5,66,
IF('ÁREA MEJORA COMPETENCIAL'!Y80=6,79,
IF('ÁREA MEJORA COMPETENCIAL'!Y80=7,95,
IF('ÁREA MEJORA COMPETENCIAL'!Y80=8,108,
IF('ÁREA MEJORA COMPETENCIAL'!Y80=9,120,
IF('ÁREA MEJORA COMPETENCIAL'!Y80=10,132,
IF('ÁREA MEJORA COMPETENCIAL'!Y80=11,145,
IF('ÁREA MEJORA COMPETENCIAL'!Y80=12,161,
IF('ÁREA MEJORA COMPETENCIAL'!Y80=13,174,
IF('ÁREA MEJORA COMPETENCIAL'!Y80=14,186,
IF('ÁREA MEJORA COMPETENCIAL'!Y80=15,199,
IF('ÁREA MEJORA COMPETENCIAL'!Y80=16,211,
IF('ÁREA MEJORA COMPETENCIAL'!Y80=17,228,
IF('ÁREA MEJORA COMPETENCIAL'!Y80=18,240,
"")))))))))))))))))))</f>
        <v/>
      </c>
      <c r="P80" s="301" t="str">
        <f>IF(ISBLANK('ÁREA MEJORA COMPETENCIAL'!S80),"",
IF('ÁREA MEJORA COMPETENCIAL'!Y80=1,12,
IF('ÁREA MEJORA COMPETENCIAL'!Y80=2,24,
IF('ÁREA MEJORA COMPETENCIAL'!Y80=7,95,
IF('ÁREA MEJORA COMPETENCIAL'!Y80=8,108,
IF('ÁREA MEJORA COMPETENCIAL'!Y80=9,120,
IF('ÁREA MEJORA COMPETENCIAL'!Y80=10,132,
IF('ÁREA MEJORA COMPETENCIAL'!Y80=11,145,
IF('ÁREA MEJORA COMPETENCIAL'!Y80=12,161,
IF('ÁREA MEJORA COMPETENCIAL'!Y80=13,174,
IF('ÁREA MEJORA COMPETENCIAL'!Y80=14,186,
IF('ÁREA MEJORA COMPETENCIAL'!Y80=15,199,
IF('ÁREA MEJORA COMPETENCIAL'!Y80=16,211,
IF('ÁREA MEJORA COMPETENCIAL'!Y80=17,228,
IF('ÁREA MEJORA COMPETENCIAL'!Y80=18,240,
"")))))))))))))))</f>
        <v/>
      </c>
      <c r="Q80" s="302" t="str">
        <f>IF(ISBLANK('ÁREA MEJORA COMPETENCIAL'!S80),"",SUM('ÁREA MEJORA COMPETENCIAL'!CW80,'ÁREA ACOMPAÑAMIENTO INT TÉC'!X80,'ÁREA COMPLEMENTARIA'!CO80))</f>
        <v/>
      </c>
      <c r="R80" s="303" t="str">
        <f>IF(N80="","",IF(Q80&gt;=P80,"",IF(AND(H80="NO",'ÁREA MEJORA COMPETENCIAL'!CY80&gt;=75%,'ÁREA ACOMPAÑAMIENTO INT TÉC'!Z80&gt;=75%,'ÁREA COMPLEMENTARIA'!CQ80&gt;=75%),"SI","NO")))</f>
        <v/>
      </c>
      <c r="S80" s="303" t="str">
        <f>IF(N80="","",IF(Q80&gt;=P80,"",(IF(AND(J80="NO",'ÁREA ACOMPAÑAMIENTO INT TÉC'!Z80&gt;=75%,'ÁREA MEJORA COMPETENCIAL'!CY80&gt;=75%,'ÁREA COMPLEMENTARIA'!CQ80&gt;=75%),"SI","NO"))))</f>
        <v/>
      </c>
      <c r="T80" s="303" t="str">
        <f>IF(N80="","",IF(Q80&gt;=P80,"",(IF(AND(L80="NO",'ÁREA COMPLEMENTARIA'!CQ80&gt;=75%,'ÁREA MEJORA COMPETENCIAL'!CY80&gt;=75%,'ÁREA ACOMPAÑAMIENTO INT TÉC'!Z80&gt;=75%),"SI","NO"))))</f>
        <v/>
      </c>
      <c r="U80" s="300" t="str">
        <f t="shared" si="8"/>
        <v/>
      </c>
      <c r="V80" s="300" t="str">
        <f t="shared" si="9"/>
        <v/>
      </c>
      <c r="W80" s="300" t="str">
        <f>IF(
 Q80=0,
 "NO",
 IF(
  OR('ÁREA MEJORA COMPETENCIAL'!Y80=0, ISBLANK('ÁREA MEJORA COMPETENCIAL'!S80)),
  "",
  IF(
   AND(U80&lt;&gt;"NO PARTICIPANTE", V80&lt;&gt;"NO PARTICIPANTE"),
   "SI",
   "NO"
  )
 )
)</f>
        <v/>
      </c>
      <c r="X80" s="300" t="str">
        <f t="shared" si="10"/>
        <v/>
      </c>
      <c r="Y80" s="300" t="str">
        <f t="shared" si="11"/>
        <v/>
      </c>
      <c r="Z80" s="304" t="str">
        <f>IF(AND('ÁREA MEJORA COMPETENCIAL'!Y80&gt;6,'ÁREA MEJORA COMPETENCIAL'!CW80&gt;=32,'ÁREA ACOMPAÑAMIENTO INT TÉC'!X80&gt;=27,'ÁREA COMPLEMENTARIA'!CO80&gt;=20,Q80&gt;=P80),"SI","")</f>
        <v/>
      </c>
      <c r="AA80" s="305" t="str">
        <f>IF(ISBLANK('ÁREA MEJORA COMPETENCIAL'!S80),"",IF(Q80&gt;=P80,"",IF('ÁREA COMPLEMENTARIA'!CN80="","NO PROCEDE",IF(N80=3,"",IF(OR(R80="SI",S80="SI",T80="SI"),"SI","NO")))))</f>
        <v/>
      </c>
      <c r="AB80" s="300" t="str">
        <f>IF(ISBLANK('ÁREA MEJORA COMPETENCIAL'!S80),"",IF(AA80="SI", "SI(*)",IF(OR(N80=3,X80="SI",Y80="SI",Z80="SI"),"SI","NO")))</f>
        <v/>
      </c>
      <c r="AC80" s="331" t="str">
        <f>IF(
   ISBLANK('ÁREA MEJORA COMPETENCIAL'!S80),
   "",
   IF(
      AND(
        'ÁREA MEJORA COMPETENCIAL'!Y80&gt;6,
        'ÁREA MEJORA COMPETENCIAL'!CW80&lt;=32,
        'ÁREA ACOMPAÑAMIENTO INT TÉC'!X80&lt;=27,
        'ÁREA COMPLEMENTARIA'!CO80&lt;=20,
        Q80&lt;=P80
      ),
      0,
         IF(
               Q80=0,
               0,
               IF(
                  Z80="SI",
                  Q80/P80,
                  IF(
                     AA80="SI",
                     75/100,IF(P80=12,Q80/P80, IF(P80=24,Q80/P80, IF(
         AND('ÁREA MEJORA COMPETENCIAL'!Y80&gt;6, N80&lt;3),
         N80/3,      IF(
            OR(P80="", P80=0),
            N80/3,
                     ""
                  )
               )
            )
         )
      )
   )
)))</f>
        <v/>
      </c>
      <c r="AD80" s="7"/>
      <c r="AE80" s="5"/>
      <c r="AF80" s="5"/>
      <c r="AG80" s="5"/>
      <c r="AH80" s="5"/>
      <c r="AI80" s="5"/>
      <c r="AJ80" s="5"/>
      <c r="AK80" s="5"/>
      <c r="AL80" s="5"/>
      <c r="AM80" s="5"/>
      <c r="AN80" s="5"/>
      <c r="AO80" s="138"/>
    </row>
    <row r="81" spans="1:42" s="59" customFormat="1" ht="18" customHeight="1" x14ac:dyDescent="0.3">
      <c r="A81" s="290" t="str">
        <f>IF(ISBLANK('ÁREA MEJORA COMPETENCIAL'!A81),"",'ÁREA MEJORA COMPETENCIAL'!A81)</f>
        <v/>
      </c>
      <c r="B81" s="291" t="str">
        <f>IF(ISBLANK('ÁREA MEJORA COMPETENCIAL'!B81),"",'ÁREA MEJORA COMPETENCIAL'!B81)</f>
        <v/>
      </c>
      <c r="C81" s="291" t="str">
        <f>IF(ISBLANK('ÁREA MEJORA COMPETENCIAL'!C81),"",'ÁREA MEJORA COMPETENCIAL'!C81)</f>
        <v/>
      </c>
      <c r="D81" s="292" t="str">
        <f>IF(ISBLANK('ÁREA MEJORA COMPETENCIAL'!D81),"",'ÁREA MEJORA COMPETENCIAL'!D81)</f>
        <v/>
      </c>
      <c r="E81" s="292" t="str">
        <f>IF(ISBLANK('ÁREA MEJORA COMPETENCIAL'!E81),"",'ÁREA MEJORA COMPETENCIAL'!E81)</f>
        <v/>
      </c>
      <c r="F81" s="292" t="str">
        <f>IF(ISBLANK('ÁREA MEJORA COMPETENCIAL'!F81),"",'ÁREA MEJORA COMPETENCIAL'!F81)</f>
        <v/>
      </c>
      <c r="G81" s="293"/>
      <c r="H81" s="294" t="str">
        <f>IF(ISBLANK('ÁREA MEJORA COMPETENCIAL'!S81),"",IF('ÁREA MEJORA COMPETENCIAL'!CX81="","",IF('ÁREA MEJORA COMPETENCIAL'!CX81&gt;=0,"SI","NO")))</f>
        <v/>
      </c>
      <c r="I81" s="295" t="str">
        <f>IF('ÁREA MEJORA COMPETENCIAL'!CY81="VER RESULTADOS","",'ÁREA MEJORA COMPETENCIAL'!CY81)</f>
        <v/>
      </c>
      <c r="J81" s="296" t="str">
        <f>IF(ISBLANK('ÁREA MEJORA COMPETENCIAL'!S81),"",IF('ÁREA MEJORA COMPETENCIAL'!CX81="","",IF('ÁREA ACOMPAÑAMIENTO INT TÉC'!Y81&gt;=0,"SI","NO")))</f>
        <v/>
      </c>
      <c r="K81" s="297" t="str">
        <f>IF('ÁREA ACOMPAÑAMIENTO INT TÉC'!Z81="VER RESULTADOS","",'ÁREA ACOMPAÑAMIENTO INT TÉC'!Z81)</f>
        <v/>
      </c>
      <c r="L81" s="298" t="str">
        <f>IF(ISBLANK('ÁREA MEJORA COMPETENCIAL'!S81),"",IF('ÁREA MEJORA COMPETENCIAL'!CX81="","",IF('ÁREA COMPLEMENTARIA'!CP81&gt;=0,"SI","NO")))</f>
        <v/>
      </c>
      <c r="M81" s="299" t="str">
        <f>IF('ÁREA COMPLEMENTARIA'!CQ81="VER RESULTADOS","",'ÁREA COMPLEMENTARIA'!CQ81)</f>
        <v/>
      </c>
      <c r="N81" s="300" t="str">
        <f>IF('ÁREA MEJORA COMPETENCIAL'!CX81="","",IF(ISBLANK('ÁREA MEJORA COMPETENCIAL'!S81),"",COUNTIF(H81:L81,"SI")))</f>
        <v/>
      </c>
      <c r="O81" s="300" t="str">
        <f>IF(ISBLANK('ÁREA MEJORA COMPETENCIAL'!S81),"",
IF('ÁREA MEJORA COMPETENCIAL'!Y81=1,12,
IF('ÁREA MEJORA COMPETENCIAL'!Y81=2,24,
IF('ÁREA MEJORA COMPETENCIAL'!Y81=3,37,IF('ÁREA MEJORA COMPETENCIAL'!T81=4,54,
IF('ÁREA MEJORA COMPETENCIAL'!Y81=5,66,
IF('ÁREA MEJORA COMPETENCIAL'!Y81=6,79,
IF('ÁREA MEJORA COMPETENCIAL'!Y81=7,95,
IF('ÁREA MEJORA COMPETENCIAL'!Y81=8,108,
IF('ÁREA MEJORA COMPETENCIAL'!Y81=9,120,
IF('ÁREA MEJORA COMPETENCIAL'!Y81=10,132,
IF('ÁREA MEJORA COMPETENCIAL'!Y81=11,145,
IF('ÁREA MEJORA COMPETENCIAL'!Y81=12,161,
IF('ÁREA MEJORA COMPETENCIAL'!Y81=13,174,
IF('ÁREA MEJORA COMPETENCIAL'!Y81=14,186,
IF('ÁREA MEJORA COMPETENCIAL'!Y81=15,199,
IF('ÁREA MEJORA COMPETENCIAL'!Y81=16,211,
IF('ÁREA MEJORA COMPETENCIAL'!Y81=17,228,
IF('ÁREA MEJORA COMPETENCIAL'!Y81=18,240,
"")))))))))))))))))))</f>
        <v/>
      </c>
      <c r="P81" s="301" t="str">
        <f>IF(ISBLANK('ÁREA MEJORA COMPETENCIAL'!S81),"",
IF('ÁREA MEJORA COMPETENCIAL'!Y81=1,12,
IF('ÁREA MEJORA COMPETENCIAL'!Y81=2,24,
IF('ÁREA MEJORA COMPETENCIAL'!Y81=7,95,
IF('ÁREA MEJORA COMPETENCIAL'!Y81=8,108,
IF('ÁREA MEJORA COMPETENCIAL'!Y81=9,120,
IF('ÁREA MEJORA COMPETENCIAL'!Y81=10,132,
IF('ÁREA MEJORA COMPETENCIAL'!Y81=11,145,
IF('ÁREA MEJORA COMPETENCIAL'!Y81=12,161,
IF('ÁREA MEJORA COMPETENCIAL'!Y81=13,174,
IF('ÁREA MEJORA COMPETENCIAL'!Y81=14,186,
IF('ÁREA MEJORA COMPETENCIAL'!Y81=15,199,
IF('ÁREA MEJORA COMPETENCIAL'!Y81=16,211,
IF('ÁREA MEJORA COMPETENCIAL'!Y81=17,228,
IF('ÁREA MEJORA COMPETENCIAL'!Y81=18,240,
"")))))))))))))))</f>
        <v/>
      </c>
      <c r="Q81" s="302" t="str">
        <f>IF(ISBLANK('ÁREA MEJORA COMPETENCIAL'!S81),"",SUM('ÁREA MEJORA COMPETENCIAL'!CW81,'ÁREA ACOMPAÑAMIENTO INT TÉC'!X81,'ÁREA COMPLEMENTARIA'!CO81))</f>
        <v/>
      </c>
      <c r="R81" s="303" t="str">
        <f>IF(N81="","",IF(Q81&gt;=P81,"",IF(AND(H81="NO",'ÁREA MEJORA COMPETENCIAL'!CY81&gt;=75%,'ÁREA ACOMPAÑAMIENTO INT TÉC'!Z81&gt;=75%,'ÁREA COMPLEMENTARIA'!CQ81&gt;=75%),"SI","NO")))</f>
        <v/>
      </c>
      <c r="S81" s="303" t="str">
        <f>IF(N81="","",IF(Q81&gt;=P81,"",(IF(AND(J81="NO",'ÁREA ACOMPAÑAMIENTO INT TÉC'!Z81&gt;=75%,'ÁREA MEJORA COMPETENCIAL'!CY81&gt;=75%,'ÁREA COMPLEMENTARIA'!CQ81&gt;=75%),"SI","NO"))))</f>
        <v/>
      </c>
      <c r="T81" s="303" t="str">
        <f>IF(N81="","",IF(Q81&gt;=P81,"",(IF(AND(L81="NO",'ÁREA COMPLEMENTARIA'!CQ81&gt;=75%,'ÁREA MEJORA COMPETENCIAL'!CY81&gt;=75%,'ÁREA ACOMPAÑAMIENTO INT TÉC'!Z81&gt;=75%),"SI","NO"))))</f>
        <v/>
      </c>
      <c r="U81" s="300" t="str">
        <f t="shared" si="8"/>
        <v/>
      </c>
      <c r="V81" s="300" t="str">
        <f t="shared" si="9"/>
        <v/>
      </c>
      <c r="W81" s="300" t="str">
        <f>IF(
 Q81=0,
 "NO",
 IF(
  OR('ÁREA MEJORA COMPETENCIAL'!Y81=0, ISBLANK('ÁREA MEJORA COMPETENCIAL'!S81)),
  "",
  IF(
   AND(U81&lt;&gt;"NO PARTICIPANTE", V81&lt;&gt;"NO PARTICIPANTE"),
   "SI",
   "NO"
  )
 )
)</f>
        <v/>
      </c>
      <c r="X81" s="300" t="str">
        <f t="shared" si="10"/>
        <v/>
      </c>
      <c r="Y81" s="300" t="str">
        <f t="shared" si="11"/>
        <v/>
      </c>
      <c r="Z81" s="304" t="str">
        <f>IF(AND('ÁREA MEJORA COMPETENCIAL'!Y81&gt;6,'ÁREA MEJORA COMPETENCIAL'!CW81&gt;=32,'ÁREA ACOMPAÑAMIENTO INT TÉC'!X81&gt;=27,'ÁREA COMPLEMENTARIA'!CO81&gt;=20,Q81&gt;=P81),"SI","")</f>
        <v/>
      </c>
      <c r="AA81" s="305" t="str">
        <f>IF(ISBLANK('ÁREA MEJORA COMPETENCIAL'!S81),"",IF(Q81&gt;=P81,"",IF('ÁREA COMPLEMENTARIA'!CN81="","NO PROCEDE",IF(N81=3,"",IF(OR(R81="SI",S81="SI",T81="SI"),"SI","NO")))))</f>
        <v/>
      </c>
      <c r="AB81" s="300" t="str">
        <f>IF(ISBLANK('ÁREA MEJORA COMPETENCIAL'!S81),"",IF(AA81="SI", "SI(*)",IF(OR(N81=3,X81="SI",Y81="SI",Z81="SI"),"SI","NO")))</f>
        <v/>
      </c>
      <c r="AC81" s="331" t="str">
        <f>IF(
   ISBLANK('ÁREA MEJORA COMPETENCIAL'!S81),
   "",
   IF(
      AND(
        'ÁREA MEJORA COMPETENCIAL'!Y81&gt;6,
        'ÁREA MEJORA COMPETENCIAL'!CW81&lt;=32,
        'ÁREA ACOMPAÑAMIENTO INT TÉC'!X81&lt;=27,
        'ÁREA COMPLEMENTARIA'!CO81&lt;=20,
        Q81&lt;=P81
      ),
      0,
         IF(
               Q81=0,
               0,
               IF(
                  Z81="SI",
                  Q81/P81,
                  IF(
                     AA81="SI",
                     75/100,IF(P81=12,Q81/P81, IF(P81=24,Q81/P81, IF(
         AND('ÁREA MEJORA COMPETENCIAL'!Y81&gt;6, N81&lt;3),
         N81/3,      IF(
            OR(P81="", P81=0),
            N81/3,
                     ""
                  )
               )
            )
         )
      )
   )
)))</f>
        <v/>
      </c>
      <c r="AD81" s="7"/>
      <c r="AE81" s="5"/>
      <c r="AF81" s="5"/>
      <c r="AG81" s="5"/>
      <c r="AH81" s="5"/>
      <c r="AI81" s="5"/>
      <c r="AJ81" s="5"/>
      <c r="AK81" s="5"/>
      <c r="AL81" s="5"/>
      <c r="AM81" s="5"/>
      <c r="AN81" s="5"/>
      <c r="AO81" s="138"/>
    </row>
    <row r="82" spans="1:42" s="59" customFormat="1" ht="18" customHeight="1" x14ac:dyDescent="0.3">
      <c r="A82" s="290" t="str">
        <f>IF(ISBLANK('ÁREA MEJORA COMPETENCIAL'!A82),"",'ÁREA MEJORA COMPETENCIAL'!A82)</f>
        <v/>
      </c>
      <c r="B82" s="291" t="str">
        <f>IF(ISBLANK('ÁREA MEJORA COMPETENCIAL'!B82),"",'ÁREA MEJORA COMPETENCIAL'!B82)</f>
        <v/>
      </c>
      <c r="C82" s="291" t="str">
        <f>IF(ISBLANK('ÁREA MEJORA COMPETENCIAL'!C82),"",'ÁREA MEJORA COMPETENCIAL'!C82)</f>
        <v/>
      </c>
      <c r="D82" s="292" t="str">
        <f>IF(ISBLANK('ÁREA MEJORA COMPETENCIAL'!D82),"",'ÁREA MEJORA COMPETENCIAL'!D82)</f>
        <v/>
      </c>
      <c r="E82" s="292" t="str">
        <f>IF(ISBLANK('ÁREA MEJORA COMPETENCIAL'!E82),"",'ÁREA MEJORA COMPETENCIAL'!E82)</f>
        <v/>
      </c>
      <c r="F82" s="292" t="str">
        <f>IF(ISBLANK('ÁREA MEJORA COMPETENCIAL'!F82),"",'ÁREA MEJORA COMPETENCIAL'!F82)</f>
        <v/>
      </c>
      <c r="G82" s="293"/>
      <c r="H82" s="294" t="str">
        <f>IF(ISBLANK('ÁREA MEJORA COMPETENCIAL'!S82),"",IF('ÁREA MEJORA COMPETENCIAL'!CX82="","",IF('ÁREA MEJORA COMPETENCIAL'!CX82&gt;=0,"SI","NO")))</f>
        <v/>
      </c>
      <c r="I82" s="295" t="str">
        <f>IF('ÁREA MEJORA COMPETENCIAL'!CY82="VER RESULTADOS","",'ÁREA MEJORA COMPETENCIAL'!CY82)</f>
        <v/>
      </c>
      <c r="J82" s="296" t="str">
        <f>IF(ISBLANK('ÁREA MEJORA COMPETENCIAL'!S82),"",IF('ÁREA MEJORA COMPETENCIAL'!CX82="","",IF('ÁREA ACOMPAÑAMIENTO INT TÉC'!Y82&gt;=0,"SI","NO")))</f>
        <v/>
      </c>
      <c r="K82" s="297" t="str">
        <f>IF('ÁREA ACOMPAÑAMIENTO INT TÉC'!Z82="VER RESULTADOS","",'ÁREA ACOMPAÑAMIENTO INT TÉC'!Z82)</f>
        <v/>
      </c>
      <c r="L82" s="298" t="str">
        <f>IF(ISBLANK('ÁREA MEJORA COMPETENCIAL'!S82),"",IF('ÁREA MEJORA COMPETENCIAL'!CX82="","",IF('ÁREA COMPLEMENTARIA'!CP82&gt;=0,"SI","NO")))</f>
        <v/>
      </c>
      <c r="M82" s="299" t="str">
        <f>IF('ÁREA COMPLEMENTARIA'!CQ82="VER RESULTADOS","",'ÁREA COMPLEMENTARIA'!CQ82)</f>
        <v/>
      </c>
      <c r="N82" s="300" t="str">
        <f>IF('ÁREA MEJORA COMPETENCIAL'!CX82="","",IF(ISBLANK('ÁREA MEJORA COMPETENCIAL'!S82),"",COUNTIF(H82:L82,"SI")))</f>
        <v/>
      </c>
      <c r="O82" s="300" t="str">
        <f>IF(ISBLANK('ÁREA MEJORA COMPETENCIAL'!S82),"",
IF('ÁREA MEJORA COMPETENCIAL'!Y82=1,12,
IF('ÁREA MEJORA COMPETENCIAL'!Y82=2,24,
IF('ÁREA MEJORA COMPETENCIAL'!Y82=3,37,IF('ÁREA MEJORA COMPETENCIAL'!T82=4,54,
IF('ÁREA MEJORA COMPETENCIAL'!Y82=5,66,
IF('ÁREA MEJORA COMPETENCIAL'!Y82=6,79,
IF('ÁREA MEJORA COMPETENCIAL'!Y82=7,95,
IF('ÁREA MEJORA COMPETENCIAL'!Y82=8,108,
IF('ÁREA MEJORA COMPETENCIAL'!Y82=9,120,
IF('ÁREA MEJORA COMPETENCIAL'!Y82=10,132,
IF('ÁREA MEJORA COMPETENCIAL'!Y82=11,145,
IF('ÁREA MEJORA COMPETENCIAL'!Y82=12,161,
IF('ÁREA MEJORA COMPETENCIAL'!Y82=13,174,
IF('ÁREA MEJORA COMPETENCIAL'!Y82=14,186,
IF('ÁREA MEJORA COMPETENCIAL'!Y82=15,199,
IF('ÁREA MEJORA COMPETENCIAL'!Y82=16,211,
IF('ÁREA MEJORA COMPETENCIAL'!Y82=17,228,
IF('ÁREA MEJORA COMPETENCIAL'!Y82=18,240,
"")))))))))))))))))))</f>
        <v/>
      </c>
      <c r="P82" s="301" t="str">
        <f>IF(ISBLANK('ÁREA MEJORA COMPETENCIAL'!S82),"",
IF('ÁREA MEJORA COMPETENCIAL'!Y82=1,12,
IF('ÁREA MEJORA COMPETENCIAL'!Y82=2,24,
IF('ÁREA MEJORA COMPETENCIAL'!Y82=7,95,
IF('ÁREA MEJORA COMPETENCIAL'!Y82=8,108,
IF('ÁREA MEJORA COMPETENCIAL'!Y82=9,120,
IF('ÁREA MEJORA COMPETENCIAL'!Y82=10,132,
IF('ÁREA MEJORA COMPETENCIAL'!Y82=11,145,
IF('ÁREA MEJORA COMPETENCIAL'!Y82=12,161,
IF('ÁREA MEJORA COMPETENCIAL'!Y82=13,174,
IF('ÁREA MEJORA COMPETENCIAL'!Y82=14,186,
IF('ÁREA MEJORA COMPETENCIAL'!Y82=15,199,
IF('ÁREA MEJORA COMPETENCIAL'!Y82=16,211,
IF('ÁREA MEJORA COMPETENCIAL'!Y82=17,228,
IF('ÁREA MEJORA COMPETENCIAL'!Y82=18,240,
"")))))))))))))))</f>
        <v/>
      </c>
      <c r="Q82" s="302" t="str">
        <f>IF(ISBLANK('ÁREA MEJORA COMPETENCIAL'!S82),"",SUM('ÁREA MEJORA COMPETENCIAL'!CW82,'ÁREA ACOMPAÑAMIENTO INT TÉC'!X82,'ÁREA COMPLEMENTARIA'!CO82))</f>
        <v/>
      </c>
      <c r="R82" s="303" t="str">
        <f>IF(N82="","",IF(Q82&gt;=P82,"",IF(AND(H82="NO",'ÁREA MEJORA COMPETENCIAL'!CY82&gt;=75%,'ÁREA ACOMPAÑAMIENTO INT TÉC'!Z82&gt;=75%,'ÁREA COMPLEMENTARIA'!CQ82&gt;=75%),"SI","NO")))</f>
        <v/>
      </c>
      <c r="S82" s="303" t="str">
        <f>IF(N82="","",IF(Q82&gt;=P82,"",(IF(AND(J82="NO",'ÁREA ACOMPAÑAMIENTO INT TÉC'!Z82&gt;=75%,'ÁREA MEJORA COMPETENCIAL'!CY82&gt;=75%,'ÁREA COMPLEMENTARIA'!CQ82&gt;=75%),"SI","NO"))))</f>
        <v/>
      </c>
      <c r="T82" s="303" t="str">
        <f>IF(N82="","",IF(Q82&gt;=P82,"",(IF(AND(L82="NO",'ÁREA COMPLEMENTARIA'!CQ82&gt;=75%,'ÁREA MEJORA COMPETENCIAL'!CY82&gt;=75%,'ÁREA ACOMPAÑAMIENTO INT TÉC'!Z82&gt;=75%),"SI","NO"))))</f>
        <v/>
      </c>
      <c r="U82" s="300" t="str">
        <f t="shared" si="8"/>
        <v/>
      </c>
      <c r="V82" s="300" t="str">
        <f t="shared" si="9"/>
        <v/>
      </c>
      <c r="W82" s="300" t="str">
        <f>IF(
 Q82=0,
 "NO",
 IF(
  OR('ÁREA MEJORA COMPETENCIAL'!Y82=0, ISBLANK('ÁREA MEJORA COMPETENCIAL'!S82)),
  "",
  IF(
   AND(U82&lt;&gt;"NO PARTICIPANTE", V82&lt;&gt;"NO PARTICIPANTE"),
   "SI",
   "NO"
  )
 )
)</f>
        <v/>
      </c>
      <c r="X82" s="300" t="str">
        <f t="shared" si="10"/>
        <v/>
      </c>
      <c r="Y82" s="300" t="str">
        <f t="shared" si="11"/>
        <v/>
      </c>
      <c r="Z82" s="304" t="str">
        <f>IF(AND('ÁREA MEJORA COMPETENCIAL'!Y82&gt;6,'ÁREA MEJORA COMPETENCIAL'!CW82&gt;=32,'ÁREA ACOMPAÑAMIENTO INT TÉC'!X82&gt;=27,'ÁREA COMPLEMENTARIA'!CO82&gt;=20,Q82&gt;=P82),"SI","")</f>
        <v/>
      </c>
      <c r="AA82" s="305" t="str">
        <f>IF(ISBLANK('ÁREA MEJORA COMPETENCIAL'!S82),"",IF(Q82&gt;=P82,"",IF('ÁREA COMPLEMENTARIA'!CN82="","NO PROCEDE",IF(N82=3,"",IF(OR(R82="SI",S82="SI",T82="SI"),"SI","NO")))))</f>
        <v/>
      </c>
      <c r="AB82" s="300" t="str">
        <f>IF(ISBLANK('ÁREA MEJORA COMPETENCIAL'!S82),"",IF(AA82="SI", "SI(*)",IF(OR(N82=3,X82="SI",Y82="SI",Z82="SI"),"SI","NO")))</f>
        <v/>
      </c>
      <c r="AC82" s="331" t="str">
        <f>IF(
   ISBLANK('ÁREA MEJORA COMPETENCIAL'!S82),
   "",
   IF(
      AND(
        'ÁREA MEJORA COMPETENCIAL'!Y82&gt;6,
        'ÁREA MEJORA COMPETENCIAL'!CW82&lt;=32,
        'ÁREA ACOMPAÑAMIENTO INT TÉC'!X82&lt;=27,
        'ÁREA COMPLEMENTARIA'!CO82&lt;=20,
        Q82&lt;=P82
      ),
      0,
         IF(
               Q82=0,
               0,
               IF(
                  Z82="SI",
                  Q82/P82,
                  IF(
                     AA82="SI",
                     75/100,IF(P82=12,Q82/P82, IF(P82=24,Q82/P82, IF(
         AND('ÁREA MEJORA COMPETENCIAL'!Y82&gt;6, N82&lt;3),
         N82/3,      IF(
            OR(P82="", P82=0),
            N82/3,
                     ""
                  )
               )
            )
         )
      )
   )
)))</f>
        <v/>
      </c>
      <c r="AD82" s="7"/>
      <c r="AE82" s="5"/>
      <c r="AF82" s="5"/>
      <c r="AG82" s="5"/>
      <c r="AH82" s="5"/>
      <c r="AI82" s="5"/>
      <c r="AJ82" s="5"/>
      <c r="AK82" s="5"/>
      <c r="AL82" s="5"/>
      <c r="AM82" s="5"/>
      <c r="AN82" s="5"/>
      <c r="AO82" s="138"/>
    </row>
    <row r="83" spans="1:42" s="59" customFormat="1" ht="18" customHeight="1" x14ac:dyDescent="0.3">
      <c r="A83" s="290" t="str">
        <f>IF(ISBLANK('ÁREA MEJORA COMPETENCIAL'!A83),"",'ÁREA MEJORA COMPETENCIAL'!A83)</f>
        <v/>
      </c>
      <c r="B83" s="291" t="str">
        <f>IF(ISBLANK('ÁREA MEJORA COMPETENCIAL'!B83),"",'ÁREA MEJORA COMPETENCIAL'!B83)</f>
        <v/>
      </c>
      <c r="C83" s="291" t="str">
        <f>IF(ISBLANK('ÁREA MEJORA COMPETENCIAL'!C83),"",'ÁREA MEJORA COMPETENCIAL'!C83)</f>
        <v/>
      </c>
      <c r="D83" s="292" t="str">
        <f>IF(ISBLANK('ÁREA MEJORA COMPETENCIAL'!D83),"",'ÁREA MEJORA COMPETENCIAL'!D83)</f>
        <v/>
      </c>
      <c r="E83" s="292" t="str">
        <f>IF(ISBLANK('ÁREA MEJORA COMPETENCIAL'!E83),"",'ÁREA MEJORA COMPETENCIAL'!E83)</f>
        <v/>
      </c>
      <c r="F83" s="292" t="str">
        <f>IF(ISBLANK('ÁREA MEJORA COMPETENCIAL'!F83),"",'ÁREA MEJORA COMPETENCIAL'!F83)</f>
        <v/>
      </c>
      <c r="G83" s="293"/>
      <c r="H83" s="294" t="str">
        <f>IF(ISBLANK('ÁREA MEJORA COMPETENCIAL'!S83),"",IF('ÁREA MEJORA COMPETENCIAL'!CX83="","",IF('ÁREA MEJORA COMPETENCIAL'!CX83&gt;=0,"SI","NO")))</f>
        <v/>
      </c>
      <c r="I83" s="295" t="str">
        <f>IF('ÁREA MEJORA COMPETENCIAL'!CY83="VER RESULTADOS","",'ÁREA MEJORA COMPETENCIAL'!CY83)</f>
        <v/>
      </c>
      <c r="J83" s="296" t="str">
        <f>IF(ISBLANK('ÁREA MEJORA COMPETENCIAL'!S83),"",IF('ÁREA MEJORA COMPETENCIAL'!CX83="","",IF('ÁREA ACOMPAÑAMIENTO INT TÉC'!Y83&gt;=0,"SI","NO")))</f>
        <v/>
      </c>
      <c r="K83" s="297" t="str">
        <f>IF('ÁREA ACOMPAÑAMIENTO INT TÉC'!Z83="VER RESULTADOS","",'ÁREA ACOMPAÑAMIENTO INT TÉC'!Z83)</f>
        <v/>
      </c>
      <c r="L83" s="298" t="str">
        <f>IF(ISBLANK('ÁREA MEJORA COMPETENCIAL'!S83),"",IF('ÁREA MEJORA COMPETENCIAL'!CX83="","",IF('ÁREA COMPLEMENTARIA'!CP83&gt;=0,"SI","NO")))</f>
        <v/>
      </c>
      <c r="M83" s="299" t="str">
        <f>IF('ÁREA COMPLEMENTARIA'!CQ83="VER RESULTADOS","",'ÁREA COMPLEMENTARIA'!CQ83)</f>
        <v/>
      </c>
      <c r="N83" s="300" t="str">
        <f>IF('ÁREA MEJORA COMPETENCIAL'!CX83="","",IF(ISBLANK('ÁREA MEJORA COMPETENCIAL'!S83),"",COUNTIF(H83:L83,"SI")))</f>
        <v/>
      </c>
      <c r="O83" s="300" t="str">
        <f>IF(ISBLANK('ÁREA MEJORA COMPETENCIAL'!S83),"",
IF('ÁREA MEJORA COMPETENCIAL'!Y83=1,12,
IF('ÁREA MEJORA COMPETENCIAL'!Y83=2,24,
IF('ÁREA MEJORA COMPETENCIAL'!Y83=3,37,IF('ÁREA MEJORA COMPETENCIAL'!T83=4,54,
IF('ÁREA MEJORA COMPETENCIAL'!Y83=5,66,
IF('ÁREA MEJORA COMPETENCIAL'!Y83=6,79,
IF('ÁREA MEJORA COMPETENCIAL'!Y83=7,95,
IF('ÁREA MEJORA COMPETENCIAL'!Y83=8,108,
IF('ÁREA MEJORA COMPETENCIAL'!Y83=9,120,
IF('ÁREA MEJORA COMPETENCIAL'!Y83=10,132,
IF('ÁREA MEJORA COMPETENCIAL'!Y83=11,145,
IF('ÁREA MEJORA COMPETENCIAL'!Y83=12,161,
IF('ÁREA MEJORA COMPETENCIAL'!Y83=13,174,
IF('ÁREA MEJORA COMPETENCIAL'!Y83=14,186,
IF('ÁREA MEJORA COMPETENCIAL'!Y83=15,199,
IF('ÁREA MEJORA COMPETENCIAL'!Y83=16,211,
IF('ÁREA MEJORA COMPETENCIAL'!Y83=17,228,
IF('ÁREA MEJORA COMPETENCIAL'!Y83=18,240,
"")))))))))))))))))))</f>
        <v/>
      </c>
      <c r="P83" s="301" t="str">
        <f>IF(ISBLANK('ÁREA MEJORA COMPETENCIAL'!S83),"",
IF('ÁREA MEJORA COMPETENCIAL'!Y83=1,12,
IF('ÁREA MEJORA COMPETENCIAL'!Y83=2,24,
IF('ÁREA MEJORA COMPETENCIAL'!Y83=7,95,
IF('ÁREA MEJORA COMPETENCIAL'!Y83=8,108,
IF('ÁREA MEJORA COMPETENCIAL'!Y83=9,120,
IF('ÁREA MEJORA COMPETENCIAL'!Y83=10,132,
IF('ÁREA MEJORA COMPETENCIAL'!Y83=11,145,
IF('ÁREA MEJORA COMPETENCIAL'!Y83=12,161,
IF('ÁREA MEJORA COMPETENCIAL'!Y83=13,174,
IF('ÁREA MEJORA COMPETENCIAL'!Y83=14,186,
IF('ÁREA MEJORA COMPETENCIAL'!Y83=15,199,
IF('ÁREA MEJORA COMPETENCIAL'!Y83=16,211,
IF('ÁREA MEJORA COMPETENCIAL'!Y83=17,228,
IF('ÁREA MEJORA COMPETENCIAL'!Y83=18,240,
"")))))))))))))))</f>
        <v/>
      </c>
      <c r="Q83" s="302" t="str">
        <f>IF(ISBLANK('ÁREA MEJORA COMPETENCIAL'!S83),"",SUM('ÁREA MEJORA COMPETENCIAL'!CW83,'ÁREA ACOMPAÑAMIENTO INT TÉC'!X83,'ÁREA COMPLEMENTARIA'!CO83))</f>
        <v/>
      </c>
      <c r="R83" s="303" t="str">
        <f>IF(N83="","",IF(Q83&gt;=P83,"",IF(AND(H83="NO",'ÁREA MEJORA COMPETENCIAL'!CY83&gt;=75%,'ÁREA ACOMPAÑAMIENTO INT TÉC'!Z83&gt;=75%,'ÁREA COMPLEMENTARIA'!CQ83&gt;=75%),"SI","NO")))</f>
        <v/>
      </c>
      <c r="S83" s="303" t="str">
        <f>IF(N83="","",IF(Q83&gt;=P83,"",(IF(AND(J83="NO",'ÁREA ACOMPAÑAMIENTO INT TÉC'!Z83&gt;=75%,'ÁREA MEJORA COMPETENCIAL'!CY83&gt;=75%,'ÁREA COMPLEMENTARIA'!CQ83&gt;=75%),"SI","NO"))))</f>
        <v/>
      </c>
      <c r="T83" s="303" t="str">
        <f>IF(N83="","",IF(Q83&gt;=P83,"",(IF(AND(L83="NO",'ÁREA COMPLEMENTARIA'!CQ83&gt;=75%,'ÁREA MEJORA COMPETENCIAL'!CY83&gt;=75%,'ÁREA ACOMPAÑAMIENTO INT TÉC'!Z83&gt;=75%),"SI","NO"))))</f>
        <v/>
      </c>
      <c r="U83" s="300" t="str">
        <f t="shared" si="8"/>
        <v/>
      </c>
      <c r="V83" s="300" t="str">
        <f t="shared" si="9"/>
        <v/>
      </c>
      <c r="W83" s="300" t="str">
        <f>IF(
 Q83=0,
 "NO",
 IF(
  OR('ÁREA MEJORA COMPETENCIAL'!Y83=0, ISBLANK('ÁREA MEJORA COMPETENCIAL'!S83)),
  "",
  IF(
   AND(U83&lt;&gt;"NO PARTICIPANTE", V83&lt;&gt;"NO PARTICIPANTE"),
   "SI",
   "NO"
  )
 )
)</f>
        <v/>
      </c>
      <c r="X83" s="300" t="str">
        <f t="shared" si="10"/>
        <v/>
      </c>
      <c r="Y83" s="300" t="str">
        <f t="shared" si="11"/>
        <v/>
      </c>
      <c r="Z83" s="304" t="str">
        <f>IF(AND('ÁREA MEJORA COMPETENCIAL'!Y83&gt;6,'ÁREA MEJORA COMPETENCIAL'!CW83&gt;=32,'ÁREA ACOMPAÑAMIENTO INT TÉC'!X83&gt;=27,'ÁREA COMPLEMENTARIA'!CO83&gt;=20,Q83&gt;=P83),"SI","")</f>
        <v/>
      </c>
      <c r="AA83" s="305" t="str">
        <f>IF(ISBLANK('ÁREA MEJORA COMPETENCIAL'!S83),"",IF(Q83&gt;=P83,"",IF('ÁREA COMPLEMENTARIA'!CN83="","NO PROCEDE",IF(N83=3,"",IF(OR(R83="SI",S83="SI",T83="SI"),"SI","NO")))))</f>
        <v/>
      </c>
      <c r="AB83" s="300" t="str">
        <f>IF(ISBLANK('ÁREA MEJORA COMPETENCIAL'!S83),"",IF(AA83="SI", "SI(*)",IF(OR(N83=3,X83="SI",Y83="SI",Z83="SI"),"SI","NO")))</f>
        <v/>
      </c>
      <c r="AC83" s="331" t="str">
        <f>IF(
   ISBLANK('ÁREA MEJORA COMPETENCIAL'!S83),
   "",
   IF(
      AND(
        'ÁREA MEJORA COMPETENCIAL'!Y83&gt;6,
        'ÁREA MEJORA COMPETENCIAL'!CW83&lt;=32,
        'ÁREA ACOMPAÑAMIENTO INT TÉC'!X83&lt;=27,
        'ÁREA COMPLEMENTARIA'!CO83&lt;=20,
        Q83&lt;=P83
      ),
      0,
         IF(
               Q83=0,
               0,
               IF(
                  Z83="SI",
                  Q83/P83,
                  IF(
                     AA83="SI",
                     75/100,IF(P83=12,Q83/P83, IF(P83=24,Q83/P83, IF(
         AND('ÁREA MEJORA COMPETENCIAL'!Y83&gt;6, N83&lt;3),
         N83/3,      IF(
            OR(P83="", P83=0),
            N83/3,
                     ""
                  )
               )
            )
         )
      )
   )
)))</f>
        <v/>
      </c>
      <c r="AD83" s="7"/>
      <c r="AE83" s="5"/>
      <c r="AF83" s="5"/>
      <c r="AG83" s="5"/>
      <c r="AH83" s="5"/>
      <c r="AI83" s="5"/>
      <c r="AJ83" s="5"/>
      <c r="AK83" s="5"/>
      <c r="AL83" s="5"/>
      <c r="AM83" s="5"/>
      <c r="AN83" s="5"/>
      <c r="AO83" s="138"/>
    </row>
    <row r="84" spans="1:42" s="59" customFormat="1" ht="18" customHeight="1" x14ac:dyDescent="0.3">
      <c r="A84" s="290" t="str">
        <f>IF(ISBLANK('ÁREA MEJORA COMPETENCIAL'!A84),"",'ÁREA MEJORA COMPETENCIAL'!A84)</f>
        <v/>
      </c>
      <c r="B84" s="291" t="str">
        <f>IF(ISBLANK('ÁREA MEJORA COMPETENCIAL'!B84),"",'ÁREA MEJORA COMPETENCIAL'!B84)</f>
        <v/>
      </c>
      <c r="C84" s="291" t="str">
        <f>IF(ISBLANK('ÁREA MEJORA COMPETENCIAL'!C84),"",'ÁREA MEJORA COMPETENCIAL'!C84)</f>
        <v/>
      </c>
      <c r="D84" s="292" t="str">
        <f>IF(ISBLANK('ÁREA MEJORA COMPETENCIAL'!D84),"",'ÁREA MEJORA COMPETENCIAL'!D84)</f>
        <v/>
      </c>
      <c r="E84" s="292" t="str">
        <f>IF(ISBLANK('ÁREA MEJORA COMPETENCIAL'!E84),"",'ÁREA MEJORA COMPETENCIAL'!E84)</f>
        <v/>
      </c>
      <c r="F84" s="292" t="str">
        <f>IF(ISBLANK('ÁREA MEJORA COMPETENCIAL'!F84),"",'ÁREA MEJORA COMPETENCIAL'!F84)</f>
        <v/>
      </c>
      <c r="G84" s="293"/>
      <c r="H84" s="294" t="str">
        <f>IF(ISBLANK('ÁREA MEJORA COMPETENCIAL'!S84),"",IF('ÁREA MEJORA COMPETENCIAL'!CX84="","",IF('ÁREA MEJORA COMPETENCIAL'!CX84&gt;=0,"SI","NO")))</f>
        <v/>
      </c>
      <c r="I84" s="295" t="str">
        <f>IF('ÁREA MEJORA COMPETENCIAL'!CY84="VER RESULTADOS","",'ÁREA MEJORA COMPETENCIAL'!CY84)</f>
        <v/>
      </c>
      <c r="J84" s="296" t="str">
        <f>IF(ISBLANK('ÁREA MEJORA COMPETENCIAL'!S84),"",IF('ÁREA MEJORA COMPETENCIAL'!CX84="","",IF('ÁREA ACOMPAÑAMIENTO INT TÉC'!Y84&gt;=0,"SI","NO")))</f>
        <v/>
      </c>
      <c r="K84" s="297" t="str">
        <f>IF('ÁREA ACOMPAÑAMIENTO INT TÉC'!Z84="VER RESULTADOS","",'ÁREA ACOMPAÑAMIENTO INT TÉC'!Z84)</f>
        <v/>
      </c>
      <c r="L84" s="298" t="str">
        <f>IF(ISBLANK('ÁREA MEJORA COMPETENCIAL'!S84),"",IF('ÁREA MEJORA COMPETENCIAL'!CX84="","",IF('ÁREA COMPLEMENTARIA'!CP84&gt;=0,"SI","NO")))</f>
        <v/>
      </c>
      <c r="M84" s="299" t="str">
        <f>IF('ÁREA COMPLEMENTARIA'!CQ84="VER RESULTADOS","",'ÁREA COMPLEMENTARIA'!CQ84)</f>
        <v/>
      </c>
      <c r="N84" s="300" t="str">
        <f>IF('ÁREA MEJORA COMPETENCIAL'!CX84="","",IF(ISBLANK('ÁREA MEJORA COMPETENCIAL'!S84),"",COUNTIF(H84:L84,"SI")))</f>
        <v/>
      </c>
      <c r="O84" s="300" t="str">
        <f>IF(ISBLANK('ÁREA MEJORA COMPETENCIAL'!S84),"",
IF('ÁREA MEJORA COMPETENCIAL'!Y84=1,12,
IF('ÁREA MEJORA COMPETENCIAL'!Y84=2,24,
IF('ÁREA MEJORA COMPETENCIAL'!Y84=3,37,IF('ÁREA MEJORA COMPETENCIAL'!T84=4,54,
IF('ÁREA MEJORA COMPETENCIAL'!Y84=5,66,
IF('ÁREA MEJORA COMPETENCIAL'!Y84=6,79,
IF('ÁREA MEJORA COMPETENCIAL'!Y84=7,95,
IF('ÁREA MEJORA COMPETENCIAL'!Y84=8,108,
IF('ÁREA MEJORA COMPETENCIAL'!Y84=9,120,
IF('ÁREA MEJORA COMPETENCIAL'!Y84=10,132,
IF('ÁREA MEJORA COMPETENCIAL'!Y84=11,145,
IF('ÁREA MEJORA COMPETENCIAL'!Y84=12,161,
IF('ÁREA MEJORA COMPETENCIAL'!Y84=13,174,
IF('ÁREA MEJORA COMPETENCIAL'!Y84=14,186,
IF('ÁREA MEJORA COMPETENCIAL'!Y84=15,199,
IF('ÁREA MEJORA COMPETENCIAL'!Y84=16,211,
IF('ÁREA MEJORA COMPETENCIAL'!Y84=17,228,
IF('ÁREA MEJORA COMPETENCIAL'!Y84=18,240,
"")))))))))))))))))))</f>
        <v/>
      </c>
      <c r="P84" s="301" t="str">
        <f>IF(ISBLANK('ÁREA MEJORA COMPETENCIAL'!S84),"",
IF('ÁREA MEJORA COMPETENCIAL'!Y84=1,12,
IF('ÁREA MEJORA COMPETENCIAL'!Y84=2,24,
IF('ÁREA MEJORA COMPETENCIAL'!Y84=7,95,
IF('ÁREA MEJORA COMPETENCIAL'!Y84=8,108,
IF('ÁREA MEJORA COMPETENCIAL'!Y84=9,120,
IF('ÁREA MEJORA COMPETENCIAL'!Y84=10,132,
IF('ÁREA MEJORA COMPETENCIAL'!Y84=11,145,
IF('ÁREA MEJORA COMPETENCIAL'!Y84=12,161,
IF('ÁREA MEJORA COMPETENCIAL'!Y84=13,174,
IF('ÁREA MEJORA COMPETENCIAL'!Y84=14,186,
IF('ÁREA MEJORA COMPETENCIAL'!Y84=15,199,
IF('ÁREA MEJORA COMPETENCIAL'!Y84=16,211,
IF('ÁREA MEJORA COMPETENCIAL'!Y84=17,228,
IF('ÁREA MEJORA COMPETENCIAL'!Y84=18,240,
"")))))))))))))))</f>
        <v/>
      </c>
      <c r="Q84" s="302" t="str">
        <f>IF(ISBLANK('ÁREA MEJORA COMPETENCIAL'!S84),"",SUM('ÁREA MEJORA COMPETENCIAL'!CW84,'ÁREA ACOMPAÑAMIENTO INT TÉC'!X84,'ÁREA COMPLEMENTARIA'!CO84))</f>
        <v/>
      </c>
      <c r="R84" s="303" t="str">
        <f>IF(N84="","",IF(Q84&gt;=P84,"",IF(AND(H84="NO",'ÁREA MEJORA COMPETENCIAL'!CY84&gt;=75%,'ÁREA ACOMPAÑAMIENTO INT TÉC'!Z84&gt;=75%,'ÁREA COMPLEMENTARIA'!CQ84&gt;=75%),"SI","NO")))</f>
        <v/>
      </c>
      <c r="S84" s="303" t="str">
        <f>IF(N84="","",IF(Q84&gt;=P84,"",(IF(AND(J84="NO",'ÁREA ACOMPAÑAMIENTO INT TÉC'!Z84&gt;=75%,'ÁREA MEJORA COMPETENCIAL'!CY84&gt;=75%,'ÁREA COMPLEMENTARIA'!CQ84&gt;=75%),"SI","NO"))))</f>
        <v/>
      </c>
      <c r="T84" s="303" t="str">
        <f>IF(N84="","",IF(Q84&gt;=P84,"",(IF(AND(L84="NO",'ÁREA COMPLEMENTARIA'!CQ84&gt;=75%,'ÁREA MEJORA COMPETENCIAL'!CY84&gt;=75%,'ÁREA ACOMPAÑAMIENTO INT TÉC'!Z84&gt;=75%),"SI","NO"))))</f>
        <v/>
      </c>
      <c r="U84" s="300" t="str">
        <f t="shared" si="8"/>
        <v/>
      </c>
      <c r="V84" s="300" t="str">
        <f t="shared" si="9"/>
        <v/>
      </c>
      <c r="W84" s="300" t="str">
        <f>IF(
 Q84=0,
 "NO",
 IF(
  OR('ÁREA MEJORA COMPETENCIAL'!Y84=0, ISBLANK('ÁREA MEJORA COMPETENCIAL'!S84)),
  "",
  IF(
   AND(U84&lt;&gt;"NO PARTICIPANTE", V84&lt;&gt;"NO PARTICIPANTE"),
   "SI",
   "NO"
  )
 )
)</f>
        <v/>
      </c>
      <c r="X84" s="300" t="str">
        <f t="shared" si="10"/>
        <v/>
      </c>
      <c r="Y84" s="300" t="str">
        <f t="shared" si="11"/>
        <v/>
      </c>
      <c r="Z84" s="304" t="str">
        <f>IF(AND('ÁREA MEJORA COMPETENCIAL'!Y84&gt;6,'ÁREA MEJORA COMPETENCIAL'!CW84&gt;=32,'ÁREA ACOMPAÑAMIENTO INT TÉC'!X84&gt;=27,'ÁREA COMPLEMENTARIA'!CO84&gt;=20,Q84&gt;=P84),"SI","")</f>
        <v/>
      </c>
      <c r="AA84" s="305" t="str">
        <f>IF(ISBLANK('ÁREA MEJORA COMPETENCIAL'!S84),"",IF(Q84&gt;=P84,"",IF('ÁREA COMPLEMENTARIA'!CN84="","NO PROCEDE",IF(N84=3,"",IF(OR(R84="SI",S84="SI",T84="SI"),"SI","NO")))))</f>
        <v/>
      </c>
      <c r="AB84" s="300" t="str">
        <f>IF(ISBLANK('ÁREA MEJORA COMPETENCIAL'!S84),"",IF(AA84="SI", "SI(*)",IF(OR(N84=3,X84="SI",Y84="SI",Z84="SI"),"SI","NO")))</f>
        <v/>
      </c>
      <c r="AC84" s="331" t="str">
        <f>IF(
   ISBLANK('ÁREA MEJORA COMPETENCIAL'!S84),
   "",
   IF(
      AND(
        'ÁREA MEJORA COMPETENCIAL'!Y84&gt;6,
        'ÁREA MEJORA COMPETENCIAL'!CW84&lt;=32,
        'ÁREA ACOMPAÑAMIENTO INT TÉC'!X84&lt;=27,
        'ÁREA COMPLEMENTARIA'!CO84&lt;=20,
        Q84&lt;=P84
      ),
      0,
         IF(
               Q84=0,
               0,
               IF(
                  Z84="SI",
                  Q84/P84,
                  IF(
                     AA84="SI",
                     75/100,IF(P84=12,Q84/P84, IF(P84=24,Q84/P84, IF(
         AND('ÁREA MEJORA COMPETENCIAL'!Y84&gt;6, N84&lt;3),
         N84/3,      IF(
            OR(P84="", P84=0),
            N84/3,
                     ""
                  )
               )
            )
         )
      )
   )
)))</f>
        <v/>
      </c>
      <c r="AD84" s="7"/>
      <c r="AE84" s="5"/>
      <c r="AF84" s="5"/>
      <c r="AG84" s="5"/>
      <c r="AH84" s="5"/>
      <c r="AI84" s="5"/>
      <c r="AJ84" s="5"/>
      <c r="AK84" s="5"/>
      <c r="AL84" s="5"/>
      <c r="AM84" s="5"/>
      <c r="AN84" s="5"/>
      <c r="AO84" s="138"/>
    </row>
    <row r="85" spans="1:42" s="59" customFormat="1" ht="18" customHeight="1" x14ac:dyDescent="0.3">
      <c r="A85" s="290" t="str">
        <f>IF(ISBLANK('ÁREA MEJORA COMPETENCIAL'!A85),"",'ÁREA MEJORA COMPETENCIAL'!A85)</f>
        <v/>
      </c>
      <c r="B85" s="291" t="str">
        <f>IF(ISBLANK('ÁREA MEJORA COMPETENCIAL'!B85),"",'ÁREA MEJORA COMPETENCIAL'!B85)</f>
        <v/>
      </c>
      <c r="C85" s="291" t="str">
        <f>IF(ISBLANK('ÁREA MEJORA COMPETENCIAL'!C85),"",'ÁREA MEJORA COMPETENCIAL'!C85)</f>
        <v/>
      </c>
      <c r="D85" s="292" t="str">
        <f>IF(ISBLANK('ÁREA MEJORA COMPETENCIAL'!D85),"",'ÁREA MEJORA COMPETENCIAL'!D85)</f>
        <v/>
      </c>
      <c r="E85" s="292" t="str">
        <f>IF(ISBLANK('ÁREA MEJORA COMPETENCIAL'!E85),"",'ÁREA MEJORA COMPETENCIAL'!E85)</f>
        <v/>
      </c>
      <c r="F85" s="292" t="str">
        <f>IF(ISBLANK('ÁREA MEJORA COMPETENCIAL'!F85),"",'ÁREA MEJORA COMPETENCIAL'!F85)</f>
        <v/>
      </c>
      <c r="G85" s="293"/>
      <c r="H85" s="294" t="str">
        <f>IF(ISBLANK('ÁREA MEJORA COMPETENCIAL'!S85),"",IF('ÁREA MEJORA COMPETENCIAL'!CX85="","",IF('ÁREA MEJORA COMPETENCIAL'!CX85&gt;=0,"SI","NO")))</f>
        <v/>
      </c>
      <c r="I85" s="295" t="str">
        <f>IF('ÁREA MEJORA COMPETENCIAL'!CY85="VER RESULTADOS","",'ÁREA MEJORA COMPETENCIAL'!CY85)</f>
        <v/>
      </c>
      <c r="J85" s="296" t="str">
        <f>IF(ISBLANK('ÁREA MEJORA COMPETENCIAL'!S85),"",IF('ÁREA MEJORA COMPETENCIAL'!CX85="","",IF('ÁREA ACOMPAÑAMIENTO INT TÉC'!Y85&gt;=0,"SI","NO")))</f>
        <v/>
      </c>
      <c r="K85" s="297" t="str">
        <f>IF('ÁREA ACOMPAÑAMIENTO INT TÉC'!Z85="VER RESULTADOS","",'ÁREA ACOMPAÑAMIENTO INT TÉC'!Z85)</f>
        <v/>
      </c>
      <c r="L85" s="298" t="str">
        <f>IF(ISBLANK('ÁREA MEJORA COMPETENCIAL'!S85),"",IF('ÁREA MEJORA COMPETENCIAL'!CX85="","",IF('ÁREA COMPLEMENTARIA'!CP85&gt;=0,"SI","NO")))</f>
        <v/>
      </c>
      <c r="M85" s="299" t="str">
        <f>IF('ÁREA COMPLEMENTARIA'!CQ85="VER RESULTADOS","",'ÁREA COMPLEMENTARIA'!CQ85)</f>
        <v/>
      </c>
      <c r="N85" s="300" t="str">
        <f>IF('ÁREA MEJORA COMPETENCIAL'!CX85="","",IF(ISBLANK('ÁREA MEJORA COMPETENCIAL'!S85),"",COUNTIF(H85:L85,"SI")))</f>
        <v/>
      </c>
      <c r="O85" s="300" t="str">
        <f>IF(ISBLANK('ÁREA MEJORA COMPETENCIAL'!S85),"",
IF('ÁREA MEJORA COMPETENCIAL'!Y85=1,12,
IF('ÁREA MEJORA COMPETENCIAL'!Y85=2,24,
IF('ÁREA MEJORA COMPETENCIAL'!Y85=3,37,IF('ÁREA MEJORA COMPETENCIAL'!T85=4,54,
IF('ÁREA MEJORA COMPETENCIAL'!Y85=5,66,
IF('ÁREA MEJORA COMPETENCIAL'!Y85=6,79,
IF('ÁREA MEJORA COMPETENCIAL'!Y85=7,95,
IF('ÁREA MEJORA COMPETENCIAL'!Y85=8,108,
IF('ÁREA MEJORA COMPETENCIAL'!Y85=9,120,
IF('ÁREA MEJORA COMPETENCIAL'!Y85=10,132,
IF('ÁREA MEJORA COMPETENCIAL'!Y85=11,145,
IF('ÁREA MEJORA COMPETENCIAL'!Y85=12,161,
IF('ÁREA MEJORA COMPETENCIAL'!Y85=13,174,
IF('ÁREA MEJORA COMPETENCIAL'!Y85=14,186,
IF('ÁREA MEJORA COMPETENCIAL'!Y85=15,199,
IF('ÁREA MEJORA COMPETENCIAL'!Y85=16,211,
IF('ÁREA MEJORA COMPETENCIAL'!Y85=17,228,
IF('ÁREA MEJORA COMPETENCIAL'!Y85=18,240,
"")))))))))))))))))))</f>
        <v/>
      </c>
      <c r="P85" s="301" t="str">
        <f>IF(ISBLANK('ÁREA MEJORA COMPETENCIAL'!S85),"",
IF('ÁREA MEJORA COMPETENCIAL'!Y85=1,12,
IF('ÁREA MEJORA COMPETENCIAL'!Y85=2,24,
IF('ÁREA MEJORA COMPETENCIAL'!Y85=7,95,
IF('ÁREA MEJORA COMPETENCIAL'!Y85=8,108,
IF('ÁREA MEJORA COMPETENCIAL'!Y85=9,120,
IF('ÁREA MEJORA COMPETENCIAL'!Y85=10,132,
IF('ÁREA MEJORA COMPETENCIAL'!Y85=11,145,
IF('ÁREA MEJORA COMPETENCIAL'!Y85=12,161,
IF('ÁREA MEJORA COMPETENCIAL'!Y85=13,174,
IF('ÁREA MEJORA COMPETENCIAL'!Y85=14,186,
IF('ÁREA MEJORA COMPETENCIAL'!Y85=15,199,
IF('ÁREA MEJORA COMPETENCIAL'!Y85=16,211,
IF('ÁREA MEJORA COMPETENCIAL'!Y85=17,228,
IF('ÁREA MEJORA COMPETENCIAL'!Y85=18,240,
"")))))))))))))))</f>
        <v/>
      </c>
      <c r="Q85" s="302" t="str">
        <f>IF(ISBLANK('ÁREA MEJORA COMPETENCIAL'!S85),"",SUM('ÁREA MEJORA COMPETENCIAL'!CW85,'ÁREA ACOMPAÑAMIENTO INT TÉC'!X85,'ÁREA COMPLEMENTARIA'!CO85))</f>
        <v/>
      </c>
      <c r="R85" s="303" t="str">
        <f>IF(N85="","",IF(Q85&gt;=P85,"",IF(AND(H85="NO",'ÁREA MEJORA COMPETENCIAL'!CY85&gt;=75%,'ÁREA ACOMPAÑAMIENTO INT TÉC'!Z85&gt;=75%,'ÁREA COMPLEMENTARIA'!CQ85&gt;=75%),"SI","NO")))</f>
        <v/>
      </c>
      <c r="S85" s="303" t="str">
        <f>IF(N85="","",IF(Q85&gt;=P85,"",(IF(AND(J85="NO",'ÁREA ACOMPAÑAMIENTO INT TÉC'!Z85&gt;=75%,'ÁREA MEJORA COMPETENCIAL'!CY85&gt;=75%,'ÁREA COMPLEMENTARIA'!CQ85&gt;=75%),"SI","NO"))))</f>
        <v/>
      </c>
      <c r="T85" s="303" t="str">
        <f>IF(N85="","",IF(Q85&gt;=P85,"",(IF(AND(L85="NO",'ÁREA COMPLEMENTARIA'!CQ85&gt;=75%,'ÁREA MEJORA COMPETENCIAL'!CY85&gt;=75%,'ÁREA ACOMPAÑAMIENTO INT TÉC'!Z85&gt;=75%),"SI","NO"))))</f>
        <v/>
      </c>
      <c r="U85" s="300" t="str">
        <f t="shared" si="8"/>
        <v/>
      </c>
      <c r="V85" s="300" t="str">
        <f t="shared" si="9"/>
        <v/>
      </c>
      <c r="W85" s="300" t="str">
        <f>IF(
 Q85=0,
 "NO",
 IF(
  OR('ÁREA MEJORA COMPETENCIAL'!Y85=0, ISBLANK('ÁREA MEJORA COMPETENCIAL'!S85)),
  "",
  IF(
   AND(U85&lt;&gt;"NO PARTICIPANTE", V85&lt;&gt;"NO PARTICIPANTE"),
   "SI",
   "NO"
  )
 )
)</f>
        <v/>
      </c>
      <c r="X85" s="300" t="str">
        <f t="shared" si="10"/>
        <v/>
      </c>
      <c r="Y85" s="300" t="str">
        <f t="shared" si="11"/>
        <v/>
      </c>
      <c r="Z85" s="304" t="str">
        <f>IF(AND('ÁREA MEJORA COMPETENCIAL'!Y85&gt;6,'ÁREA MEJORA COMPETENCIAL'!CW85&gt;=32,'ÁREA ACOMPAÑAMIENTO INT TÉC'!X85&gt;=27,'ÁREA COMPLEMENTARIA'!CO85&gt;=20,Q85&gt;=P85),"SI","")</f>
        <v/>
      </c>
      <c r="AA85" s="305" t="str">
        <f>IF(ISBLANK('ÁREA MEJORA COMPETENCIAL'!S85),"",IF(Q85&gt;=P85,"",IF('ÁREA COMPLEMENTARIA'!CN85="","NO PROCEDE",IF(N85=3,"",IF(OR(R85="SI",S85="SI",T85="SI"),"SI","NO")))))</f>
        <v/>
      </c>
      <c r="AB85" s="300" t="str">
        <f>IF(ISBLANK('ÁREA MEJORA COMPETENCIAL'!S85),"",IF(AA85="SI", "SI(*)",IF(OR(N85=3,X85="SI",Y85="SI",Z85="SI"),"SI","NO")))</f>
        <v/>
      </c>
      <c r="AC85" s="331" t="str">
        <f>IF(
   ISBLANK('ÁREA MEJORA COMPETENCIAL'!S85),
   "",
   IF(
      AND(
        'ÁREA MEJORA COMPETENCIAL'!Y85&gt;6,
        'ÁREA MEJORA COMPETENCIAL'!CW85&lt;=32,
        'ÁREA ACOMPAÑAMIENTO INT TÉC'!X85&lt;=27,
        'ÁREA COMPLEMENTARIA'!CO85&lt;=20,
        Q85&lt;=P85
      ),
      0,
         IF(
               Q85=0,
               0,
               IF(
                  Z85="SI",
                  Q85/P85,
                  IF(
                     AA85="SI",
                     75/100,IF(P85=12,Q85/P85, IF(P85=24,Q85/P85, IF(
         AND('ÁREA MEJORA COMPETENCIAL'!Y85&gt;6, N85&lt;3),
         N85/3,      IF(
            OR(P85="", P85=0),
            N85/3,
                     ""
                  )
               )
            )
         )
      )
   )
)))</f>
        <v/>
      </c>
      <c r="AD85" s="7"/>
      <c r="AE85" s="5"/>
      <c r="AF85" s="5"/>
      <c r="AG85" s="5"/>
      <c r="AH85" s="5"/>
      <c r="AI85" s="5"/>
      <c r="AJ85" s="5"/>
      <c r="AK85" s="5"/>
      <c r="AL85" s="5"/>
      <c r="AM85" s="5"/>
      <c r="AN85" s="5"/>
      <c r="AO85" s="138"/>
    </row>
    <row r="86" spans="1:42" ht="18" customHeight="1" x14ac:dyDescent="0.3">
      <c r="A86" s="290" t="str">
        <f>IF(ISBLANK('ÁREA MEJORA COMPETENCIAL'!A86),"",'ÁREA MEJORA COMPETENCIAL'!A86)</f>
        <v/>
      </c>
      <c r="B86" s="291" t="str">
        <f>IF(ISBLANK('ÁREA MEJORA COMPETENCIAL'!B86),"",'ÁREA MEJORA COMPETENCIAL'!B86)</f>
        <v/>
      </c>
      <c r="C86" s="291" t="str">
        <f>IF(ISBLANK('ÁREA MEJORA COMPETENCIAL'!C86),"",'ÁREA MEJORA COMPETENCIAL'!C86)</f>
        <v/>
      </c>
      <c r="D86" s="292" t="str">
        <f>IF(ISBLANK('ÁREA MEJORA COMPETENCIAL'!D86),"",'ÁREA MEJORA COMPETENCIAL'!D86)</f>
        <v/>
      </c>
      <c r="E86" s="292" t="str">
        <f>IF(ISBLANK('ÁREA MEJORA COMPETENCIAL'!E86),"",'ÁREA MEJORA COMPETENCIAL'!E86)</f>
        <v/>
      </c>
      <c r="F86" s="292" t="str">
        <f>IF(ISBLANK('ÁREA MEJORA COMPETENCIAL'!F86),"",'ÁREA MEJORA COMPETENCIAL'!F86)</f>
        <v/>
      </c>
      <c r="G86" s="293"/>
      <c r="H86" s="294" t="str">
        <f>IF(ISBLANK('ÁREA MEJORA COMPETENCIAL'!S86),"",IF('ÁREA MEJORA COMPETENCIAL'!CX86="","",IF('ÁREA MEJORA COMPETENCIAL'!CX86&gt;=0,"SI","NO")))</f>
        <v/>
      </c>
      <c r="I86" s="295" t="str">
        <f>IF('ÁREA MEJORA COMPETENCIAL'!CY86="VER RESULTADOS","",'ÁREA MEJORA COMPETENCIAL'!CY86)</f>
        <v/>
      </c>
      <c r="J86" s="296" t="str">
        <f>IF(ISBLANK('ÁREA MEJORA COMPETENCIAL'!S86),"",IF('ÁREA MEJORA COMPETENCIAL'!CX86="","",IF('ÁREA ACOMPAÑAMIENTO INT TÉC'!Y86&gt;=0,"SI","NO")))</f>
        <v/>
      </c>
      <c r="K86" s="297" t="str">
        <f>IF('ÁREA ACOMPAÑAMIENTO INT TÉC'!Z86="VER RESULTADOS","",'ÁREA ACOMPAÑAMIENTO INT TÉC'!Z86)</f>
        <v/>
      </c>
      <c r="L86" s="298" t="str">
        <f>IF(ISBLANK('ÁREA MEJORA COMPETENCIAL'!S86),"",IF('ÁREA MEJORA COMPETENCIAL'!CX86="","",IF('ÁREA COMPLEMENTARIA'!CP86&gt;=0,"SI","NO")))</f>
        <v/>
      </c>
      <c r="M86" s="299" t="str">
        <f>IF('ÁREA COMPLEMENTARIA'!CQ86="VER RESULTADOS","",'ÁREA COMPLEMENTARIA'!CQ86)</f>
        <v/>
      </c>
      <c r="N86" s="300" t="str">
        <f>IF('ÁREA MEJORA COMPETENCIAL'!CX86="","",IF(ISBLANK('ÁREA MEJORA COMPETENCIAL'!S86),"",COUNTIF(H86:L86,"SI")))</f>
        <v/>
      </c>
      <c r="O86" s="300" t="str">
        <f>IF(ISBLANK('ÁREA MEJORA COMPETENCIAL'!S86),"",
IF('ÁREA MEJORA COMPETENCIAL'!Y86=1,12,
IF('ÁREA MEJORA COMPETENCIAL'!Y86=2,24,
IF('ÁREA MEJORA COMPETENCIAL'!Y86=3,37,IF('ÁREA MEJORA COMPETENCIAL'!T86=4,54,
IF('ÁREA MEJORA COMPETENCIAL'!Y86=5,66,
IF('ÁREA MEJORA COMPETENCIAL'!Y86=6,79,
IF('ÁREA MEJORA COMPETENCIAL'!Y86=7,95,
IF('ÁREA MEJORA COMPETENCIAL'!Y86=8,108,
IF('ÁREA MEJORA COMPETENCIAL'!Y86=9,120,
IF('ÁREA MEJORA COMPETENCIAL'!Y86=10,132,
IF('ÁREA MEJORA COMPETENCIAL'!Y86=11,145,
IF('ÁREA MEJORA COMPETENCIAL'!Y86=12,161,
IF('ÁREA MEJORA COMPETENCIAL'!Y86=13,174,
IF('ÁREA MEJORA COMPETENCIAL'!Y86=14,186,
IF('ÁREA MEJORA COMPETENCIAL'!Y86=15,199,
IF('ÁREA MEJORA COMPETENCIAL'!Y86=16,211,
IF('ÁREA MEJORA COMPETENCIAL'!Y86=17,228,
IF('ÁREA MEJORA COMPETENCIAL'!Y86=18,240,
"")))))))))))))))))))</f>
        <v/>
      </c>
      <c r="P86" s="301" t="str">
        <f>IF(ISBLANK('ÁREA MEJORA COMPETENCIAL'!S86),"",
IF('ÁREA MEJORA COMPETENCIAL'!Y86=1,12,
IF('ÁREA MEJORA COMPETENCIAL'!Y86=2,24,
IF('ÁREA MEJORA COMPETENCIAL'!Y86=7,95,
IF('ÁREA MEJORA COMPETENCIAL'!Y86=8,108,
IF('ÁREA MEJORA COMPETENCIAL'!Y86=9,120,
IF('ÁREA MEJORA COMPETENCIAL'!Y86=10,132,
IF('ÁREA MEJORA COMPETENCIAL'!Y86=11,145,
IF('ÁREA MEJORA COMPETENCIAL'!Y86=12,161,
IF('ÁREA MEJORA COMPETENCIAL'!Y86=13,174,
IF('ÁREA MEJORA COMPETENCIAL'!Y86=14,186,
IF('ÁREA MEJORA COMPETENCIAL'!Y86=15,199,
IF('ÁREA MEJORA COMPETENCIAL'!Y86=16,211,
IF('ÁREA MEJORA COMPETENCIAL'!Y86=17,228,
IF('ÁREA MEJORA COMPETENCIAL'!Y86=18,240,
"")))))))))))))))</f>
        <v/>
      </c>
      <c r="Q86" s="302" t="str">
        <f>IF(ISBLANK('ÁREA MEJORA COMPETENCIAL'!S86),"",SUM('ÁREA MEJORA COMPETENCIAL'!CW86,'ÁREA ACOMPAÑAMIENTO INT TÉC'!X86,'ÁREA COMPLEMENTARIA'!CO86))</f>
        <v/>
      </c>
      <c r="R86" s="303" t="str">
        <f>IF(N86="","",IF(Q86&gt;=P86,"",IF(AND(H86="NO",'ÁREA MEJORA COMPETENCIAL'!CY86&gt;=75%,'ÁREA ACOMPAÑAMIENTO INT TÉC'!Z86&gt;=75%,'ÁREA COMPLEMENTARIA'!CQ86&gt;=75%),"SI","NO")))</f>
        <v/>
      </c>
      <c r="S86" s="303" t="str">
        <f>IF(N86="","",IF(Q86&gt;=P86,"",(IF(AND(J86="NO",'ÁREA ACOMPAÑAMIENTO INT TÉC'!Z86&gt;=75%,'ÁREA MEJORA COMPETENCIAL'!CY86&gt;=75%,'ÁREA COMPLEMENTARIA'!CQ86&gt;=75%),"SI","NO"))))</f>
        <v/>
      </c>
      <c r="T86" s="303" t="str">
        <f>IF(N86="","",IF(Q86&gt;=P86,"",(IF(AND(L86="NO",'ÁREA COMPLEMENTARIA'!CQ86&gt;=75%,'ÁREA MEJORA COMPETENCIAL'!CY86&gt;=75%,'ÁREA ACOMPAÑAMIENTO INT TÉC'!Z86&gt;=75%),"SI","NO"))))</f>
        <v/>
      </c>
      <c r="U86" s="300" t="str">
        <f t="shared" si="8"/>
        <v/>
      </c>
      <c r="V86" s="300" t="str">
        <f t="shared" si="9"/>
        <v/>
      </c>
      <c r="W86" s="300" t="str">
        <f>IF(
 Q86=0,
 "NO",
 IF(
  OR('ÁREA MEJORA COMPETENCIAL'!Y86=0, ISBLANK('ÁREA MEJORA COMPETENCIAL'!S86)),
  "",
  IF(
   AND(U86&lt;&gt;"NO PARTICIPANTE", V86&lt;&gt;"NO PARTICIPANTE"),
   "SI",
   "NO"
  )
 )
)</f>
        <v/>
      </c>
      <c r="X86" s="300" t="str">
        <f t="shared" si="10"/>
        <v/>
      </c>
      <c r="Y86" s="300" t="str">
        <f t="shared" si="11"/>
        <v/>
      </c>
      <c r="Z86" s="304" t="str">
        <f>IF(AND('ÁREA MEJORA COMPETENCIAL'!Y86&gt;6,'ÁREA MEJORA COMPETENCIAL'!CW86&gt;=32,'ÁREA ACOMPAÑAMIENTO INT TÉC'!X86&gt;=27,'ÁREA COMPLEMENTARIA'!CO86&gt;=20,Q86&gt;=P86),"SI","")</f>
        <v/>
      </c>
      <c r="AA86" s="305" t="str">
        <f>IF(ISBLANK('ÁREA MEJORA COMPETENCIAL'!S86),"",IF(Q86&gt;=P86,"",IF('ÁREA COMPLEMENTARIA'!CN86="","NO PROCEDE",IF(N86=3,"",IF(OR(R86="SI",S86="SI",T86="SI"),"SI","NO")))))</f>
        <v/>
      </c>
      <c r="AB86" s="300" t="str">
        <f>IF(ISBLANK('ÁREA MEJORA COMPETENCIAL'!S86),"",IF(AA86="SI", "SI(*)",IF(OR(N86=3,X86="SI",Y86="SI",Z86="SI"),"SI","NO")))</f>
        <v/>
      </c>
      <c r="AC86" s="331" t="str">
        <f>IF(
   ISBLANK('ÁREA MEJORA COMPETENCIAL'!S86),
   "",
   IF(
      AND(
        'ÁREA MEJORA COMPETENCIAL'!Y86&gt;6,
        'ÁREA MEJORA COMPETENCIAL'!CW86&lt;=32,
        'ÁREA ACOMPAÑAMIENTO INT TÉC'!X86&lt;=27,
        'ÁREA COMPLEMENTARIA'!CO86&lt;=20,
        Q86&lt;=P86
      ),
      0,
         IF(
               Q86=0,
               0,
               IF(
                  Z86="SI",
                  Q86/P86,
                  IF(
                     AA86="SI",
                     75/100,IF(P86=12,Q86/P86, IF(P86=24,Q86/P86, IF(
         AND('ÁREA MEJORA COMPETENCIAL'!Y86&gt;6, N86&lt;3),
         N86/3,      IF(
            OR(P86="", P86=0),
            N86/3,
                     ""
                  )
               )
            )
         )
      )
   )
)))</f>
        <v/>
      </c>
      <c r="AD86" s="7"/>
      <c r="AE86" s="5"/>
      <c r="AF86" s="5"/>
      <c r="AG86" s="5"/>
      <c r="AH86" s="5"/>
      <c r="AI86" s="5"/>
      <c r="AJ86" s="5"/>
      <c r="AK86" s="5"/>
      <c r="AL86" s="5"/>
      <c r="AM86" s="5"/>
      <c r="AN86" s="5"/>
      <c r="AO86" s="138"/>
      <c r="AP86" s="59"/>
    </row>
    <row r="87" spans="1:42" s="59" customFormat="1" ht="18" customHeight="1" x14ac:dyDescent="0.3">
      <c r="A87" s="290" t="str">
        <f>IF(ISBLANK('ÁREA MEJORA COMPETENCIAL'!A87),"",'ÁREA MEJORA COMPETENCIAL'!A87)</f>
        <v/>
      </c>
      <c r="B87" s="291" t="str">
        <f>IF(ISBLANK('ÁREA MEJORA COMPETENCIAL'!B87),"",'ÁREA MEJORA COMPETENCIAL'!B87)</f>
        <v/>
      </c>
      <c r="C87" s="291" t="str">
        <f>IF(ISBLANK('ÁREA MEJORA COMPETENCIAL'!C87),"",'ÁREA MEJORA COMPETENCIAL'!C87)</f>
        <v/>
      </c>
      <c r="D87" s="292" t="str">
        <f>IF(ISBLANK('ÁREA MEJORA COMPETENCIAL'!D87),"",'ÁREA MEJORA COMPETENCIAL'!D87)</f>
        <v/>
      </c>
      <c r="E87" s="292" t="str">
        <f>IF(ISBLANK('ÁREA MEJORA COMPETENCIAL'!E87),"",'ÁREA MEJORA COMPETENCIAL'!E87)</f>
        <v/>
      </c>
      <c r="F87" s="292" t="str">
        <f>IF(ISBLANK('ÁREA MEJORA COMPETENCIAL'!F87),"",'ÁREA MEJORA COMPETENCIAL'!F87)</f>
        <v/>
      </c>
      <c r="G87" s="293"/>
      <c r="H87" s="294" t="str">
        <f>IF(ISBLANK('ÁREA MEJORA COMPETENCIAL'!S87),"",IF('ÁREA MEJORA COMPETENCIAL'!CX87="","",IF('ÁREA MEJORA COMPETENCIAL'!CX87&gt;=0,"SI","NO")))</f>
        <v/>
      </c>
      <c r="I87" s="295" t="str">
        <f>IF('ÁREA MEJORA COMPETENCIAL'!CY87="VER RESULTADOS","",'ÁREA MEJORA COMPETENCIAL'!CY87)</f>
        <v/>
      </c>
      <c r="J87" s="296" t="str">
        <f>IF(ISBLANK('ÁREA MEJORA COMPETENCIAL'!S87),"",IF('ÁREA MEJORA COMPETENCIAL'!CX87="","",IF('ÁREA ACOMPAÑAMIENTO INT TÉC'!Y87&gt;=0,"SI","NO")))</f>
        <v/>
      </c>
      <c r="K87" s="297" t="str">
        <f>IF('ÁREA ACOMPAÑAMIENTO INT TÉC'!Z87="VER RESULTADOS","",'ÁREA ACOMPAÑAMIENTO INT TÉC'!Z87)</f>
        <v/>
      </c>
      <c r="L87" s="298" t="str">
        <f>IF(ISBLANK('ÁREA MEJORA COMPETENCIAL'!S87),"",IF('ÁREA MEJORA COMPETENCIAL'!CX87="","",IF('ÁREA COMPLEMENTARIA'!CP87&gt;=0,"SI","NO")))</f>
        <v/>
      </c>
      <c r="M87" s="299" t="str">
        <f>IF('ÁREA COMPLEMENTARIA'!CQ87="VER RESULTADOS","",'ÁREA COMPLEMENTARIA'!CQ87)</f>
        <v/>
      </c>
      <c r="N87" s="300" t="str">
        <f>IF('ÁREA MEJORA COMPETENCIAL'!CX87="","",IF(ISBLANK('ÁREA MEJORA COMPETENCIAL'!S87),"",COUNTIF(H87:L87,"SI")))</f>
        <v/>
      </c>
      <c r="O87" s="300" t="str">
        <f>IF(ISBLANK('ÁREA MEJORA COMPETENCIAL'!S87),"",
IF('ÁREA MEJORA COMPETENCIAL'!Y87=1,12,
IF('ÁREA MEJORA COMPETENCIAL'!Y87=2,24,
IF('ÁREA MEJORA COMPETENCIAL'!Y87=3,37,IF('ÁREA MEJORA COMPETENCIAL'!T87=4,54,
IF('ÁREA MEJORA COMPETENCIAL'!Y87=5,66,
IF('ÁREA MEJORA COMPETENCIAL'!Y87=6,79,
IF('ÁREA MEJORA COMPETENCIAL'!Y87=7,95,
IF('ÁREA MEJORA COMPETENCIAL'!Y87=8,108,
IF('ÁREA MEJORA COMPETENCIAL'!Y87=9,120,
IF('ÁREA MEJORA COMPETENCIAL'!Y87=10,132,
IF('ÁREA MEJORA COMPETENCIAL'!Y87=11,145,
IF('ÁREA MEJORA COMPETENCIAL'!Y87=12,161,
IF('ÁREA MEJORA COMPETENCIAL'!Y87=13,174,
IF('ÁREA MEJORA COMPETENCIAL'!Y87=14,186,
IF('ÁREA MEJORA COMPETENCIAL'!Y87=15,199,
IF('ÁREA MEJORA COMPETENCIAL'!Y87=16,211,
IF('ÁREA MEJORA COMPETENCIAL'!Y87=17,228,
IF('ÁREA MEJORA COMPETENCIAL'!Y87=18,240,
"")))))))))))))))))))</f>
        <v/>
      </c>
      <c r="P87" s="301" t="str">
        <f>IF(ISBLANK('ÁREA MEJORA COMPETENCIAL'!S87),"",
IF('ÁREA MEJORA COMPETENCIAL'!Y87=1,12,
IF('ÁREA MEJORA COMPETENCIAL'!Y87=2,24,
IF('ÁREA MEJORA COMPETENCIAL'!Y87=7,95,
IF('ÁREA MEJORA COMPETENCIAL'!Y87=8,108,
IF('ÁREA MEJORA COMPETENCIAL'!Y87=9,120,
IF('ÁREA MEJORA COMPETENCIAL'!Y87=10,132,
IF('ÁREA MEJORA COMPETENCIAL'!Y87=11,145,
IF('ÁREA MEJORA COMPETENCIAL'!Y87=12,161,
IF('ÁREA MEJORA COMPETENCIAL'!Y87=13,174,
IF('ÁREA MEJORA COMPETENCIAL'!Y87=14,186,
IF('ÁREA MEJORA COMPETENCIAL'!Y87=15,199,
IF('ÁREA MEJORA COMPETENCIAL'!Y87=16,211,
IF('ÁREA MEJORA COMPETENCIAL'!Y87=17,228,
IF('ÁREA MEJORA COMPETENCIAL'!Y87=18,240,
"")))))))))))))))</f>
        <v/>
      </c>
      <c r="Q87" s="302" t="str">
        <f>IF(ISBLANK('ÁREA MEJORA COMPETENCIAL'!S87),"",SUM('ÁREA MEJORA COMPETENCIAL'!CW87,'ÁREA ACOMPAÑAMIENTO INT TÉC'!X87,'ÁREA COMPLEMENTARIA'!CO87))</f>
        <v/>
      </c>
      <c r="R87" s="303" t="str">
        <f>IF(N87="","",IF(Q87&gt;=P87,"",IF(AND(H87="NO",'ÁREA MEJORA COMPETENCIAL'!CY87&gt;=75%,'ÁREA ACOMPAÑAMIENTO INT TÉC'!Z87&gt;=75%,'ÁREA COMPLEMENTARIA'!CQ87&gt;=75%),"SI","NO")))</f>
        <v/>
      </c>
      <c r="S87" s="303" t="str">
        <f>IF(N87="","",IF(Q87&gt;=P87,"",(IF(AND(J87="NO",'ÁREA ACOMPAÑAMIENTO INT TÉC'!Z87&gt;=75%,'ÁREA MEJORA COMPETENCIAL'!CY87&gt;=75%,'ÁREA COMPLEMENTARIA'!CQ87&gt;=75%),"SI","NO"))))</f>
        <v/>
      </c>
      <c r="T87" s="303" t="str">
        <f>IF(N87="","",IF(Q87&gt;=P87,"",(IF(AND(L87="NO",'ÁREA COMPLEMENTARIA'!CQ87&gt;=75%,'ÁREA MEJORA COMPETENCIAL'!CY87&gt;=75%,'ÁREA ACOMPAÑAMIENTO INT TÉC'!Z87&gt;=75%),"SI","NO"))))</f>
        <v/>
      </c>
      <c r="U87" s="300" t="str">
        <f t="shared" si="8"/>
        <v/>
      </c>
      <c r="V87" s="300" t="str">
        <f t="shared" si="9"/>
        <v/>
      </c>
      <c r="W87" s="300" t="str">
        <f>IF(
 Q87=0,
 "NO",
 IF(
  OR('ÁREA MEJORA COMPETENCIAL'!Y87=0, ISBLANK('ÁREA MEJORA COMPETENCIAL'!S87)),
  "",
  IF(
   AND(U87&lt;&gt;"NO PARTICIPANTE", V87&lt;&gt;"NO PARTICIPANTE"),
   "SI",
   "NO"
  )
 )
)</f>
        <v/>
      </c>
      <c r="X87" s="300" t="str">
        <f t="shared" si="10"/>
        <v/>
      </c>
      <c r="Y87" s="300" t="str">
        <f t="shared" si="11"/>
        <v/>
      </c>
      <c r="Z87" s="304" t="str">
        <f>IF(AND('ÁREA MEJORA COMPETENCIAL'!Y87&gt;6,'ÁREA MEJORA COMPETENCIAL'!CW87&gt;=32,'ÁREA ACOMPAÑAMIENTO INT TÉC'!X87&gt;=27,'ÁREA COMPLEMENTARIA'!CO87&gt;=20,Q87&gt;=P87),"SI","")</f>
        <v/>
      </c>
      <c r="AA87" s="305" t="str">
        <f>IF(ISBLANK('ÁREA MEJORA COMPETENCIAL'!S87),"",IF(Q87&gt;=P87,"",IF('ÁREA COMPLEMENTARIA'!CN87="","NO PROCEDE",IF(N87=3,"",IF(OR(R87="SI",S87="SI",T87="SI"),"SI","NO")))))</f>
        <v/>
      </c>
      <c r="AB87" s="300" t="str">
        <f>IF(ISBLANK('ÁREA MEJORA COMPETENCIAL'!S87),"",IF(AA87="SI", "SI(*)",IF(OR(N87=3,X87="SI",Y87="SI",Z87="SI"),"SI","NO")))</f>
        <v/>
      </c>
      <c r="AC87" s="331" t="str">
        <f>IF(
   ISBLANK('ÁREA MEJORA COMPETENCIAL'!S87),
   "",
   IF(
      AND(
        'ÁREA MEJORA COMPETENCIAL'!Y87&gt;6,
        'ÁREA MEJORA COMPETENCIAL'!CW87&lt;=32,
        'ÁREA ACOMPAÑAMIENTO INT TÉC'!X87&lt;=27,
        'ÁREA COMPLEMENTARIA'!CO87&lt;=20,
        Q87&lt;=P87
      ),
      0,
         IF(
               Q87=0,
               0,
               IF(
                  Z87="SI",
                  Q87/P87,
                  IF(
                     AA87="SI",
                     75/100,IF(P87=12,Q87/P87, IF(P87=24,Q87/P87, IF(
         AND('ÁREA MEJORA COMPETENCIAL'!Y87&gt;6, N87&lt;3),
         N87/3,      IF(
            OR(P87="", P87=0),
            N87/3,
                     ""
                  )
               )
            )
         )
      )
   )
)))</f>
        <v/>
      </c>
      <c r="AD87" s="7"/>
      <c r="AE87" s="5"/>
      <c r="AF87" s="5"/>
      <c r="AG87" s="5"/>
      <c r="AH87" s="5"/>
      <c r="AI87" s="5"/>
      <c r="AJ87" s="5"/>
      <c r="AK87" s="5"/>
      <c r="AL87" s="5"/>
      <c r="AM87" s="5"/>
      <c r="AN87" s="5"/>
      <c r="AO87" s="138"/>
    </row>
    <row r="88" spans="1:42" s="59" customFormat="1" ht="18" customHeight="1" x14ac:dyDescent="0.3">
      <c r="A88" s="290" t="str">
        <f>IF(ISBLANK('ÁREA MEJORA COMPETENCIAL'!A88),"",'ÁREA MEJORA COMPETENCIAL'!A88)</f>
        <v/>
      </c>
      <c r="B88" s="291" t="str">
        <f>IF(ISBLANK('ÁREA MEJORA COMPETENCIAL'!B88),"",'ÁREA MEJORA COMPETENCIAL'!B88)</f>
        <v/>
      </c>
      <c r="C88" s="291" t="str">
        <f>IF(ISBLANK('ÁREA MEJORA COMPETENCIAL'!C88),"",'ÁREA MEJORA COMPETENCIAL'!C88)</f>
        <v/>
      </c>
      <c r="D88" s="292" t="str">
        <f>IF(ISBLANK('ÁREA MEJORA COMPETENCIAL'!D88),"",'ÁREA MEJORA COMPETENCIAL'!D88)</f>
        <v/>
      </c>
      <c r="E88" s="292" t="str">
        <f>IF(ISBLANK('ÁREA MEJORA COMPETENCIAL'!E88),"",'ÁREA MEJORA COMPETENCIAL'!E88)</f>
        <v/>
      </c>
      <c r="F88" s="292" t="str">
        <f>IF(ISBLANK('ÁREA MEJORA COMPETENCIAL'!F88),"",'ÁREA MEJORA COMPETENCIAL'!F88)</f>
        <v/>
      </c>
      <c r="G88" s="293"/>
      <c r="H88" s="294" t="str">
        <f>IF(ISBLANK('ÁREA MEJORA COMPETENCIAL'!S88),"",IF('ÁREA MEJORA COMPETENCIAL'!CX88="","",IF('ÁREA MEJORA COMPETENCIAL'!CX88&gt;=0,"SI","NO")))</f>
        <v/>
      </c>
      <c r="I88" s="295" t="str">
        <f>IF('ÁREA MEJORA COMPETENCIAL'!CY88="VER RESULTADOS","",'ÁREA MEJORA COMPETENCIAL'!CY88)</f>
        <v/>
      </c>
      <c r="J88" s="296" t="str">
        <f>IF(ISBLANK('ÁREA MEJORA COMPETENCIAL'!S88),"",IF('ÁREA MEJORA COMPETENCIAL'!CX88="","",IF('ÁREA ACOMPAÑAMIENTO INT TÉC'!Y88&gt;=0,"SI","NO")))</f>
        <v/>
      </c>
      <c r="K88" s="297" t="str">
        <f>IF('ÁREA ACOMPAÑAMIENTO INT TÉC'!Z88="VER RESULTADOS","",'ÁREA ACOMPAÑAMIENTO INT TÉC'!Z88)</f>
        <v/>
      </c>
      <c r="L88" s="298" t="str">
        <f>IF(ISBLANK('ÁREA MEJORA COMPETENCIAL'!S88),"",IF('ÁREA MEJORA COMPETENCIAL'!CX88="","",IF('ÁREA COMPLEMENTARIA'!CP88&gt;=0,"SI","NO")))</f>
        <v/>
      </c>
      <c r="M88" s="299" t="str">
        <f>IF('ÁREA COMPLEMENTARIA'!CQ88="VER RESULTADOS","",'ÁREA COMPLEMENTARIA'!CQ88)</f>
        <v/>
      </c>
      <c r="N88" s="300" t="str">
        <f>IF('ÁREA MEJORA COMPETENCIAL'!CX88="","",IF(ISBLANK('ÁREA MEJORA COMPETENCIAL'!S88),"",COUNTIF(H88:L88,"SI")))</f>
        <v/>
      </c>
      <c r="O88" s="300" t="str">
        <f>IF(ISBLANK('ÁREA MEJORA COMPETENCIAL'!S88),"",
IF('ÁREA MEJORA COMPETENCIAL'!Y88=1,12,
IF('ÁREA MEJORA COMPETENCIAL'!Y88=2,24,
IF('ÁREA MEJORA COMPETENCIAL'!Y88=3,37,IF('ÁREA MEJORA COMPETENCIAL'!T88=4,54,
IF('ÁREA MEJORA COMPETENCIAL'!Y88=5,66,
IF('ÁREA MEJORA COMPETENCIAL'!Y88=6,79,
IF('ÁREA MEJORA COMPETENCIAL'!Y88=7,95,
IF('ÁREA MEJORA COMPETENCIAL'!Y88=8,108,
IF('ÁREA MEJORA COMPETENCIAL'!Y88=9,120,
IF('ÁREA MEJORA COMPETENCIAL'!Y88=10,132,
IF('ÁREA MEJORA COMPETENCIAL'!Y88=11,145,
IF('ÁREA MEJORA COMPETENCIAL'!Y88=12,161,
IF('ÁREA MEJORA COMPETENCIAL'!Y88=13,174,
IF('ÁREA MEJORA COMPETENCIAL'!Y88=14,186,
IF('ÁREA MEJORA COMPETENCIAL'!Y88=15,199,
IF('ÁREA MEJORA COMPETENCIAL'!Y88=16,211,
IF('ÁREA MEJORA COMPETENCIAL'!Y88=17,228,
IF('ÁREA MEJORA COMPETENCIAL'!Y88=18,240,
"")))))))))))))))))))</f>
        <v/>
      </c>
      <c r="P88" s="301" t="str">
        <f>IF(ISBLANK('ÁREA MEJORA COMPETENCIAL'!S88),"",
IF('ÁREA MEJORA COMPETENCIAL'!Y88=1,12,
IF('ÁREA MEJORA COMPETENCIAL'!Y88=2,24,
IF('ÁREA MEJORA COMPETENCIAL'!Y88=7,95,
IF('ÁREA MEJORA COMPETENCIAL'!Y88=8,108,
IF('ÁREA MEJORA COMPETENCIAL'!Y88=9,120,
IF('ÁREA MEJORA COMPETENCIAL'!Y88=10,132,
IF('ÁREA MEJORA COMPETENCIAL'!Y88=11,145,
IF('ÁREA MEJORA COMPETENCIAL'!Y88=12,161,
IF('ÁREA MEJORA COMPETENCIAL'!Y88=13,174,
IF('ÁREA MEJORA COMPETENCIAL'!Y88=14,186,
IF('ÁREA MEJORA COMPETENCIAL'!Y88=15,199,
IF('ÁREA MEJORA COMPETENCIAL'!Y88=16,211,
IF('ÁREA MEJORA COMPETENCIAL'!Y88=17,228,
IF('ÁREA MEJORA COMPETENCIAL'!Y88=18,240,
"")))))))))))))))</f>
        <v/>
      </c>
      <c r="Q88" s="302" t="str">
        <f>IF(ISBLANK('ÁREA MEJORA COMPETENCIAL'!S88),"",SUM('ÁREA MEJORA COMPETENCIAL'!CW88,'ÁREA ACOMPAÑAMIENTO INT TÉC'!X88,'ÁREA COMPLEMENTARIA'!CO88))</f>
        <v/>
      </c>
      <c r="R88" s="303" t="str">
        <f>IF(N88="","",IF(Q88&gt;=P88,"",IF(AND(H88="NO",'ÁREA MEJORA COMPETENCIAL'!CY88&gt;=75%,'ÁREA ACOMPAÑAMIENTO INT TÉC'!Z88&gt;=75%,'ÁREA COMPLEMENTARIA'!CQ88&gt;=75%),"SI","NO")))</f>
        <v/>
      </c>
      <c r="S88" s="303" t="str">
        <f>IF(N88="","",IF(Q88&gt;=P88,"",(IF(AND(J88="NO",'ÁREA ACOMPAÑAMIENTO INT TÉC'!Z88&gt;=75%,'ÁREA MEJORA COMPETENCIAL'!CY88&gt;=75%,'ÁREA COMPLEMENTARIA'!CQ88&gt;=75%),"SI","NO"))))</f>
        <v/>
      </c>
      <c r="T88" s="303" t="str">
        <f>IF(N88="","",IF(Q88&gt;=P88,"",(IF(AND(L88="NO",'ÁREA COMPLEMENTARIA'!CQ88&gt;=75%,'ÁREA MEJORA COMPETENCIAL'!CY88&gt;=75%,'ÁREA ACOMPAÑAMIENTO INT TÉC'!Z88&gt;=75%),"SI","NO"))))</f>
        <v/>
      </c>
      <c r="U88" s="300" t="str">
        <f t="shared" si="8"/>
        <v/>
      </c>
      <c r="V88" s="300" t="str">
        <f t="shared" si="9"/>
        <v/>
      </c>
      <c r="W88" s="300" t="str">
        <f>IF(
 Q88=0,
 "NO",
 IF(
  OR('ÁREA MEJORA COMPETENCIAL'!Y88=0, ISBLANK('ÁREA MEJORA COMPETENCIAL'!S88)),
  "",
  IF(
   AND(U88&lt;&gt;"NO PARTICIPANTE", V88&lt;&gt;"NO PARTICIPANTE"),
   "SI",
   "NO"
  )
 )
)</f>
        <v/>
      </c>
      <c r="X88" s="300" t="str">
        <f t="shared" si="10"/>
        <v/>
      </c>
      <c r="Y88" s="300" t="str">
        <f t="shared" si="11"/>
        <v/>
      </c>
      <c r="Z88" s="304" t="str">
        <f>IF(AND('ÁREA MEJORA COMPETENCIAL'!Y88&gt;6,'ÁREA MEJORA COMPETENCIAL'!CW88&gt;=32,'ÁREA ACOMPAÑAMIENTO INT TÉC'!X88&gt;=27,'ÁREA COMPLEMENTARIA'!CO88&gt;=20,Q88&gt;=P88),"SI","")</f>
        <v/>
      </c>
      <c r="AA88" s="305" t="str">
        <f>IF(ISBLANK('ÁREA MEJORA COMPETENCIAL'!S88),"",IF(Q88&gt;=P88,"",IF('ÁREA COMPLEMENTARIA'!CN88="","NO PROCEDE",IF(N88=3,"",IF(OR(R88="SI",S88="SI",T88="SI"),"SI","NO")))))</f>
        <v/>
      </c>
      <c r="AB88" s="300" t="str">
        <f>IF(ISBLANK('ÁREA MEJORA COMPETENCIAL'!S88),"",IF(AA88="SI", "SI(*)",IF(OR(N88=3,X88="SI",Y88="SI",Z88="SI"),"SI","NO")))</f>
        <v/>
      </c>
      <c r="AC88" s="331" t="str">
        <f>IF(
   ISBLANK('ÁREA MEJORA COMPETENCIAL'!S88),
   "",
   IF(
      AND(
        'ÁREA MEJORA COMPETENCIAL'!Y88&gt;6,
        'ÁREA MEJORA COMPETENCIAL'!CW88&lt;=32,
        'ÁREA ACOMPAÑAMIENTO INT TÉC'!X88&lt;=27,
        'ÁREA COMPLEMENTARIA'!CO88&lt;=20,
        Q88&lt;=P88
      ),
      0,
         IF(
               Q88=0,
               0,
               IF(
                  Z88="SI",
                  Q88/P88,
                  IF(
                     AA88="SI",
                     75/100,IF(P88=12,Q88/P88, IF(P88=24,Q88/P88, IF(
         AND('ÁREA MEJORA COMPETENCIAL'!Y88&gt;6, N88&lt;3),
         N88/3,      IF(
            OR(P88="", P88=0),
            N88/3,
                     ""
                  )
               )
            )
         )
      )
   )
)))</f>
        <v/>
      </c>
      <c r="AD88" s="7"/>
      <c r="AE88" s="5"/>
      <c r="AF88" s="5"/>
      <c r="AG88" s="5"/>
      <c r="AH88" s="5"/>
      <c r="AI88" s="5"/>
      <c r="AJ88" s="5"/>
      <c r="AK88" s="5"/>
      <c r="AL88" s="5"/>
      <c r="AM88" s="5"/>
      <c r="AN88" s="5"/>
      <c r="AO88" s="138"/>
    </row>
    <row r="89" spans="1:42" s="59" customFormat="1" ht="18" customHeight="1" x14ac:dyDescent="0.3">
      <c r="A89" s="290" t="str">
        <f>IF(ISBLANK('ÁREA MEJORA COMPETENCIAL'!A89),"",'ÁREA MEJORA COMPETENCIAL'!A89)</f>
        <v/>
      </c>
      <c r="B89" s="291" t="str">
        <f>IF(ISBLANK('ÁREA MEJORA COMPETENCIAL'!B89),"",'ÁREA MEJORA COMPETENCIAL'!B89)</f>
        <v/>
      </c>
      <c r="C89" s="291" t="str">
        <f>IF(ISBLANK('ÁREA MEJORA COMPETENCIAL'!C89),"",'ÁREA MEJORA COMPETENCIAL'!C89)</f>
        <v/>
      </c>
      <c r="D89" s="292" t="str">
        <f>IF(ISBLANK('ÁREA MEJORA COMPETENCIAL'!D89),"",'ÁREA MEJORA COMPETENCIAL'!D89)</f>
        <v/>
      </c>
      <c r="E89" s="292" t="str">
        <f>IF(ISBLANK('ÁREA MEJORA COMPETENCIAL'!E89),"",'ÁREA MEJORA COMPETENCIAL'!E89)</f>
        <v/>
      </c>
      <c r="F89" s="292" t="str">
        <f>IF(ISBLANK('ÁREA MEJORA COMPETENCIAL'!F89),"",'ÁREA MEJORA COMPETENCIAL'!F89)</f>
        <v/>
      </c>
      <c r="G89" s="293"/>
      <c r="H89" s="294" t="str">
        <f>IF(ISBLANK('ÁREA MEJORA COMPETENCIAL'!S89),"",IF('ÁREA MEJORA COMPETENCIAL'!CX89="","",IF('ÁREA MEJORA COMPETENCIAL'!CX89&gt;=0,"SI","NO")))</f>
        <v/>
      </c>
      <c r="I89" s="295" t="str">
        <f>IF('ÁREA MEJORA COMPETENCIAL'!CY89="VER RESULTADOS","",'ÁREA MEJORA COMPETENCIAL'!CY89)</f>
        <v/>
      </c>
      <c r="J89" s="296" t="str">
        <f>IF(ISBLANK('ÁREA MEJORA COMPETENCIAL'!S89),"",IF('ÁREA MEJORA COMPETENCIAL'!CX89="","",IF('ÁREA ACOMPAÑAMIENTO INT TÉC'!Y89&gt;=0,"SI","NO")))</f>
        <v/>
      </c>
      <c r="K89" s="297" t="str">
        <f>IF('ÁREA ACOMPAÑAMIENTO INT TÉC'!Z89="VER RESULTADOS","",'ÁREA ACOMPAÑAMIENTO INT TÉC'!Z89)</f>
        <v/>
      </c>
      <c r="L89" s="298" t="str">
        <f>IF(ISBLANK('ÁREA MEJORA COMPETENCIAL'!S89),"",IF('ÁREA MEJORA COMPETENCIAL'!CX89="","",IF('ÁREA COMPLEMENTARIA'!CP89&gt;=0,"SI","NO")))</f>
        <v/>
      </c>
      <c r="M89" s="299" t="str">
        <f>IF('ÁREA COMPLEMENTARIA'!CQ89="VER RESULTADOS","",'ÁREA COMPLEMENTARIA'!CQ89)</f>
        <v/>
      </c>
      <c r="N89" s="300" t="str">
        <f>IF('ÁREA MEJORA COMPETENCIAL'!CX89="","",IF(ISBLANK('ÁREA MEJORA COMPETENCIAL'!S89),"",COUNTIF(H89:L89,"SI")))</f>
        <v/>
      </c>
      <c r="O89" s="300" t="str">
        <f>IF(ISBLANK('ÁREA MEJORA COMPETENCIAL'!S89),"",
IF('ÁREA MEJORA COMPETENCIAL'!Y89=1,12,
IF('ÁREA MEJORA COMPETENCIAL'!Y89=2,24,
IF('ÁREA MEJORA COMPETENCIAL'!Y89=3,37,IF('ÁREA MEJORA COMPETENCIAL'!T89=4,54,
IF('ÁREA MEJORA COMPETENCIAL'!Y89=5,66,
IF('ÁREA MEJORA COMPETENCIAL'!Y89=6,79,
IF('ÁREA MEJORA COMPETENCIAL'!Y89=7,95,
IF('ÁREA MEJORA COMPETENCIAL'!Y89=8,108,
IF('ÁREA MEJORA COMPETENCIAL'!Y89=9,120,
IF('ÁREA MEJORA COMPETENCIAL'!Y89=10,132,
IF('ÁREA MEJORA COMPETENCIAL'!Y89=11,145,
IF('ÁREA MEJORA COMPETENCIAL'!Y89=12,161,
IF('ÁREA MEJORA COMPETENCIAL'!Y89=13,174,
IF('ÁREA MEJORA COMPETENCIAL'!Y89=14,186,
IF('ÁREA MEJORA COMPETENCIAL'!Y89=15,199,
IF('ÁREA MEJORA COMPETENCIAL'!Y89=16,211,
IF('ÁREA MEJORA COMPETENCIAL'!Y89=17,228,
IF('ÁREA MEJORA COMPETENCIAL'!Y89=18,240,
"")))))))))))))))))))</f>
        <v/>
      </c>
      <c r="P89" s="301" t="str">
        <f>IF(ISBLANK('ÁREA MEJORA COMPETENCIAL'!S89),"",
IF('ÁREA MEJORA COMPETENCIAL'!Y89=1,12,
IF('ÁREA MEJORA COMPETENCIAL'!Y89=2,24,
IF('ÁREA MEJORA COMPETENCIAL'!Y89=7,95,
IF('ÁREA MEJORA COMPETENCIAL'!Y89=8,108,
IF('ÁREA MEJORA COMPETENCIAL'!Y89=9,120,
IF('ÁREA MEJORA COMPETENCIAL'!Y89=10,132,
IF('ÁREA MEJORA COMPETENCIAL'!Y89=11,145,
IF('ÁREA MEJORA COMPETENCIAL'!Y89=12,161,
IF('ÁREA MEJORA COMPETENCIAL'!Y89=13,174,
IF('ÁREA MEJORA COMPETENCIAL'!Y89=14,186,
IF('ÁREA MEJORA COMPETENCIAL'!Y89=15,199,
IF('ÁREA MEJORA COMPETENCIAL'!Y89=16,211,
IF('ÁREA MEJORA COMPETENCIAL'!Y89=17,228,
IF('ÁREA MEJORA COMPETENCIAL'!Y89=18,240,
"")))))))))))))))</f>
        <v/>
      </c>
      <c r="Q89" s="302" t="str">
        <f>IF(ISBLANK('ÁREA MEJORA COMPETENCIAL'!S89),"",SUM('ÁREA MEJORA COMPETENCIAL'!CW89,'ÁREA ACOMPAÑAMIENTO INT TÉC'!X89,'ÁREA COMPLEMENTARIA'!CO89))</f>
        <v/>
      </c>
      <c r="R89" s="303" t="str">
        <f>IF(N89="","",IF(Q89&gt;=P89,"",IF(AND(H89="NO",'ÁREA MEJORA COMPETENCIAL'!CY89&gt;=75%,'ÁREA ACOMPAÑAMIENTO INT TÉC'!Z89&gt;=75%,'ÁREA COMPLEMENTARIA'!CQ89&gt;=75%),"SI","NO")))</f>
        <v/>
      </c>
      <c r="S89" s="303" t="str">
        <f>IF(N89="","",IF(Q89&gt;=P89,"",(IF(AND(J89="NO",'ÁREA ACOMPAÑAMIENTO INT TÉC'!Z89&gt;=75%,'ÁREA MEJORA COMPETENCIAL'!CY89&gt;=75%,'ÁREA COMPLEMENTARIA'!CQ89&gt;=75%),"SI","NO"))))</f>
        <v/>
      </c>
      <c r="T89" s="303" t="str">
        <f>IF(N89="","",IF(Q89&gt;=P89,"",(IF(AND(L89="NO",'ÁREA COMPLEMENTARIA'!CQ89&gt;=75%,'ÁREA MEJORA COMPETENCIAL'!CY89&gt;=75%,'ÁREA ACOMPAÑAMIENTO INT TÉC'!Z89&gt;=75%),"SI","NO"))))</f>
        <v/>
      </c>
      <c r="U89" s="300" t="str">
        <f t="shared" si="8"/>
        <v/>
      </c>
      <c r="V89" s="300" t="str">
        <f t="shared" si="9"/>
        <v/>
      </c>
      <c r="W89" s="300" t="str">
        <f>IF(
 Q89=0,
 "NO",
 IF(
  OR('ÁREA MEJORA COMPETENCIAL'!Y89=0, ISBLANK('ÁREA MEJORA COMPETENCIAL'!S89)),
  "",
  IF(
   AND(U89&lt;&gt;"NO PARTICIPANTE", V89&lt;&gt;"NO PARTICIPANTE"),
   "SI",
   "NO"
  )
 )
)</f>
        <v/>
      </c>
      <c r="X89" s="300" t="str">
        <f t="shared" si="10"/>
        <v/>
      </c>
      <c r="Y89" s="300" t="str">
        <f t="shared" si="11"/>
        <v/>
      </c>
      <c r="Z89" s="304" t="str">
        <f>IF(AND('ÁREA MEJORA COMPETENCIAL'!Y89&gt;6,'ÁREA MEJORA COMPETENCIAL'!CW89&gt;=32,'ÁREA ACOMPAÑAMIENTO INT TÉC'!X89&gt;=27,'ÁREA COMPLEMENTARIA'!CO89&gt;=20,Q89&gt;=P89),"SI","")</f>
        <v/>
      </c>
      <c r="AA89" s="305" t="str">
        <f>IF(ISBLANK('ÁREA MEJORA COMPETENCIAL'!S89),"",IF(Q89&gt;=P89,"",IF('ÁREA COMPLEMENTARIA'!CN89="","NO PROCEDE",IF(N89=3,"",IF(OR(R89="SI",S89="SI",T89="SI"),"SI","NO")))))</f>
        <v/>
      </c>
      <c r="AB89" s="300" t="str">
        <f>IF(ISBLANK('ÁREA MEJORA COMPETENCIAL'!S89),"",IF(AA89="SI", "SI(*)",IF(OR(N89=3,X89="SI",Y89="SI",Z89="SI"),"SI","NO")))</f>
        <v/>
      </c>
      <c r="AC89" s="331" t="str">
        <f>IF(
   ISBLANK('ÁREA MEJORA COMPETENCIAL'!S89),
   "",
   IF(
      AND(
        'ÁREA MEJORA COMPETENCIAL'!Y89&gt;6,
        'ÁREA MEJORA COMPETENCIAL'!CW89&lt;=32,
        'ÁREA ACOMPAÑAMIENTO INT TÉC'!X89&lt;=27,
        'ÁREA COMPLEMENTARIA'!CO89&lt;=20,
        Q89&lt;=P89
      ),
      0,
         IF(
               Q89=0,
               0,
               IF(
                  Z89="SI",
                  Q89/P89,
                  IF(
                     AA89="SI",
                     75/100,IF(P89=12,Q89/P89, IF(P89=24,Q89/P89, IF(
         AND('ÁREA MEJORA COMPETENCIAL'!Y89&gt;6, N89&lt;3),
         N89/3,      IF(
            OR(P89="", P89=0),
            N89/3,
                     ""
                  )
               )
            )
         )
      )
   )
)))</f>
        <v/>
      </c>
      <c r="AD89" s="7"/>
      <c r="AE89" s="5"/>
      <c r="AF89" s="5"/>
      <c r="AG89" s="5"/>
      <c r="AH89" s="5"/>
      <c r="AI89" s="5"/>
      <c r="AJ89" s="5"/>
      <c r="AK89" s="5"/>
      <c r="AL89" s="5"/>
      <c r="AM89" s="5"/>
      <c r="AN89" s="5"/>
      <c r="AO89" s="138"/>
    </row>
    <row r="90" spans="1:42" s="59" customFormat="1" ht="18" customHeight="1" x14ac:dyDescent="0.3">
      <c r="A90" s="290" t="str">
        <f>IF(ISBLANK('ÁREA MEJORA COMPETENCIAL'!A90),"",'ÁREA MEJORA COMPETENCIAL'!A90)</f>
        <v/>
      </c>
      <c r="B90" s="291" t="str">
        <f>IF(ISBLANK('ÁREA MEJORA COMPETENCIAL'!B90),"",'ÁREA MEJORA COMPETENCIAL'!B90)</f>
        <v/>
      </c>
      <c r="C90" s="291" t="str">
        <f>IF(ISBLANK('ÁREA MEJORA COMPETENCIAL'!C90),"",'ÁREA MEJORA COMPETENCIAL'!C90)</f>
        <v/>
      </c>
      <c r="D90" s="292" t="str">
        <f>IF(ISBLANK('ÁREA MEJORA COMPETENCIAL'!D90),"",'ÁREA MEJORA COMPETENCIAL'!D90)</f>
        <v/>
      </c>
      <c r="E90" s="292" t="str">
        <f>IF(ISBLANK('ÁREA MEJORA COMPETENCIAL'!E90),"",'ÁREA MEJORA COMPETENCIAL'!E90)</f>
        <v/>
      </c>
      <c r="F90" s="292" t="str">
        <f>IF(ISBLANK('ÁREA MEJORA COMPETENCIAL'!F90),"",'ÁREA MEJORA COMPETENCIAL'!F90)</f>
        <v/>
      </c>
      <c r="G90" s="293"/>
      <c r="H90" s="294" t="str">
        <f>IF(ISBLANK('ÁREA MEJORA COMPETENCIAL'!S90),"",IF('ÁREA MEJORA COMPETENCIAL'!CX90="","",IF('ÁREA MEJORA COMPETENCIAL'!CX90&gt;=0,"SI","NO")))</f>
        <v/>
      </c>
      <c r="I90" s="295" t="str">
        <f>IF('ÁREA MEJORA COMPETENCIAL'!CY90="VER RESULTADOS","",'ÁREA MEJORA COMPETENCIAL'!CY90)</f>
        <v/>
      </c>
      <c r="J90" s="296" t="str">
        <f>IF(ISBLANK('ÁREA MEJORA COMPETENCIAL'!S90),"",IF('ÁREA MEJORA COMPETENCIAL'!CX90="","",IF('ÁREA ACOMPAÑAMIENTO INT TÉC'!Y90&gt;=0,"SI","NO")))</f>
        <v/>
      </c>
      <c r="K90" s="297" t="str">
        <f>IF('ÁREA ACOMPAÑAMIENTO INT TÉC'!Z90="VER RESULTADOS","",'ÁREA ACOMPAÑAMIENTO INT TÉC'!Z90)</f>
        <v/>
      </c>
      <c r="L90" s="298" t="str">
        <f>IF(ISBLANK('ÁREA MEJORA COMPETENCIAL'!S90),"",IF('ÁREA MEJORA COMPETENCIAL'!CX90="","",IF('ÁREA COMPLEMENTARIA'!CP90&gt;=0,"SI","NO")))</f>
        <v/>
      </c>
      <c r="M90" s="299" t="str">
        <f>IF('ÁREA COMPLEMENTARIA'!CQ90="VER RESULTADOS","",'ÁREA COMPLEMENTARIA'!CQ90)</f>
        <v/>
      </c>
      <c r="N90" s="300" t="str">
        <f>IF('ÁREA MEJORA COMPETENCIAL'!CX90="","",IF(ISBLANK('ÁREA MEJORA COMPETENCIAL'!S90),"",COUNTIF(H90:L90,"SI")))</f>
        <v/>
      </c>
      <c r="O90" s="300" t="str">
        <f>IF(ISBLANK('ÁREA MEJORA COMPETENCIAL'!S90),"",
IF('ÁREA MEJORA COMPETENCIAL'!Y90=1,12,
IF('ÁREA MEJORA COMPETENCIAL'!Y90=2,24,
IF('ÁREA MEJORA COMPETENCIAL'!Y90=3,37,IF('ÁREA MEJORA COMPETENCIAL'!T90=4,54,
IF('ÁREA MEJORA COMPETENCIAL'!Y90=5,66,
IF('ÁREA MEJORA COMPETENCIAL'!Y90=6,79,
IF('ÁREA MEJORA COMPETENCIAL'!Y90=7,95,
IF('ÁREA MEJORA COMPETENCIAL'!Y90=8,108,
IF('ÁREA MEJORA COMPETENCIAL'!Y90=9,120,
IF('ÁREA MEJORA COMPETENCIAL'!Y90=10,132,
IF('ÁREA MEJORA COMPETENCIAL'!Y90=11,145,
IF('ÁREA MEJORA COMPETENCIAL'!Y90=12,161,
IF('ÁREA MEJORA COMPETENCIAL'!Y90=13,174,
IF('ÁREA MEJORA COMPETENCIAL'!Y90=14,186,
IF('ÁREA MEJORA COMPETENCIAL'!Y90=15,199,
IF('ÁREA MEJORA COMPETENCIAL'!Y90=16,211,
IF('ÁREA MEJORA COMPETENCIAL'!Y90=17,228,
IF('ÁREA MEJORA COMPETENCIAL'!Y90=18,240,
"")))))))))))))))))))</f>
        <v/>
      </c>
      <c r="P90" s="301" t="str">
        <f>IF(ISBLANK('ÁREA MEJORA COMPETENCIAL'!S90),"",
IF('ÁREA MEJORA COMPETENCIAL'!Y90=1,12,
IF('ÁREA MEJORA COMPETENCIAL'!Y90=2,24,
IF('ÁREA MEJORA COMPETENCIAL'!Y90=7,95,
IF('ÁREA MEJORA COMPETENCIAL'!Y90=8,108,
IF('ÁREA MEJORA COMPETENCIAL'!Y90=9,120,
IF('ÁREA MEJORA COMPETENCIAL'!Y90=10,132,
IF('ÁREA MEJORA COMPETENCIAL'!Y90=11,145,
IF('ÁREA MEJORA COMPETENCIAL'!Y90=12,161,
IF('ÁREA MEJORA COMPETENCIAL'!Y90=13,174,
IF('ÁREA MEJORA COMPETENCIAL'!Y90=14,186,
IF('ÁREA MEJORA COMPETENCIAL'!Y90=15,199,
IF('ÁREA MEJORA COMPETENCIAL'!Y90=16,211,
IF('ÁREA MEJORA COMPETENCIAL'!Y90=17,228,
IF('ÁREA MEJORA COMPETENCIAL'!Y90=18,240,
"")))))))))))))))</f>
        <v/>
      </c>
      <c r="Q90" s="302" t="str">
        <f>IF(ISBLANK('ÁREA MEJORA COMPETENCIAL'!S90),"",SUM('ÁREA MEJORA COMPETENCIAL'!CW90,'ÁREA ACOMPAÑAMIENTO INT TÉC'!X90,'ÁREA COMPLEMENTARIA'!CO90))</f>
        <v/>
      </c>
      <c r="R90" s="303" t="str">
        <f>IF(N90="","",IF(Q90&gt;=P90,"",IF(AND(H90="NO",'ÁREA MEJORA COMPETENCIAL'!CY90&gt;=75%,'ÁREA ACOMPAÑAMIENTO INT TÉC'!Z90&gt;=75%,'ÁREA COMPLEMENTARIA'!CQ90&gt;=75%),"SI","NO")))</f>
        <v/>
      </c>
      <c r="S90" s="303" t="str">
        <f>IF(N90="","",IF(Q90&gt;=P90,"",(IF(AND(J90="NO",'ÁREA ACOMPAÑAMIENTO INT TÉC'!Z90&gt;=75%,'ÁREA MEJORA COMPETENCIAL'!CY90&gt;=75%,'ÁREA COMPLEMENTARIA'!CQ90&gt;=75%),"SI","NO"))))</f>
        <v/>
      </c>
      <c r="T90" s="303" t="str">
        <f>IF(N90="","",IF(Q90&gt;=P90,"",(IF(AND(L90="NO",'ÁREA COMPLEMENTARIA'!CQ90&gt;=75%,'ÁREA MEJORA COMPETENCIAL'!CY90&gt;=75%,'ÁREA ACOMPAÑAMIENTO INT TÉC'!Z90&gt;=75%),"SI","NO"))))</f>
        <v/>
      </c>
      <c r="U90" s="300" t="str">
        <f t="shared" si="8"/>
        <v/>
      </c>
      <c r="V90" s="300" t="str">
        <f t="shared" si="9"/>
        <v/>
      </c>
      <c r="W90" s="300" t="str">
        <f>IF(
 Q90=0,
 "NO",
 IF(
  OR('ÁREA MEJORA COMPETENCIAL'!Y90=0, ISBLANK('ÁREA MEJORA COMPETENCIAL'!S90)),
  "",
  IF(
   AND(U90&lt;&gt;"NO PARTICIPANTE", V90&lt;&gt;"NO PARTICIPANTE"),
   "SI",
   "NO"
  )
 )
)</f>
        <v/>
      </c>
      <c r="X90" s="300" t="str">
        <f t="shared" si="10"/>
        <v/>
      </c>
      <c r="Y90" s="300" t="str">
        <f t="shared" si="11"/>
        <v/>
      </c>
      <c r="Z90" s="304" t="str">
        <f>IF(AND('ÁREA MEJORA COMPETENCIAL'!Y90&gt;6,'ÁREA MEJORA COMPETENCIAL'!CW90&gt;=32,'ÁREA ACOMPAÑAMIENTO INT TÉC'!X90&gt;=27,'ÁREA COMPLEMENTARIA'!CO90&gt;=20,Q90&gt;=P90),"SI","")</f>
        <v/>
      </c>
      <c r="AA90" s="305" t="str">
        <f>IF(ISBLANK('ÁREA MEJORA COMPETENCIAL'!S90),"",IF(Q90&gt;=P90,"",IF('ÁREA COMPLEMENTARIA'!CN90="","NO PROCEDE",IF(N90=3,"",IF(OR(R90="SI",S90="SI",T90="SI"),"SI","NO")))))</f>
        <v/>
      </c>
      <c r="AB90" s="300" t="str">
        <f>IF(ISBLANK('ÁREA MEJORA COMPETENCIAL'!S90),"",IF(AA90="SI", "SI(*)",IF(OR(N90=3,X90="SI",Y90="SI",Z90="SI"),"SI","NO")))</f>
        <v/>
      </c>
      <c r="AC90" s="331" t="str">
        <f>IF(
   ISBLANK('ÁREA MEJORA COMPETENCIAL'!S90),
   "",
   IF(
      AND(
        'ÁREA MEJORA COMPETENCIAL'!Y90&gt;6,
        'ÁREA MEJORA COMPETENCIAL'!CW90&lt;=32,
        'ÁREA ACOMPAÑAMIENTO INT TÉC'!X90&lt;=27,
        'ÁREA COMPLEMENTARIA'!CO90&lt;=20,
        Q90&lt;=P90
      ),
      0,
         IF(
               Q90=0,
               0,
               IF(
                  Z90="SI",
                  Q90/P90,
                  IF(
                     AA90="SI",
                     75/100,IF(P90=12,Q90/P90, IF(P90=24,Q90/P90, IF(
         AND('ÁREA MEJORA COMPETENCIAL'!Y90&gt;6, N90&lt;3),
         N90/3,      IF(
            OR(P90="", P90=0),
            N90/3,
                     ""
                  )
               )
            )
         )
      )
   )
)))</f>
        <v/>
      </c>
      <c r="AD90" s="7"/>
      <c r="AE90" s="5"/>
      <c r="AF90" s="5"/>
      <c r="AG90" s="5"/>
      <c r="AH90" s="5"/>
      <c r="AI90" s="5"/>
      <c r="AJ90" s="5"/>
      <c r="AK90" s="5"/>
      <c r="AL90" s="5"/>
      <c r="AM90" s="5"/>
      <c r="AN90" s="5"/>
      <c r="AO90" s="138"/>
    </row>
    <row r="91" spans="1:42" s="59" customFormat="1" ht="18" customHeight="1" x14ac:dyDescent="0.3">
      <c r="A91" s="290" t="str">
        <f>IF(ISBLANK('ÁREA MEJORA COMPETENCIAL'!A91),"",'ÁREA MEJORA COMPETENCIAL'!A91)</f>
        <v/>
      </c>
      <c r="B91" s="291" t="str">
        <f>IF(ISBLANK('ÁREA MEJORA COMPETENCIAL'!B91),"",'ÁREA MEJORA COMPETENCIAL'!B91)</f>
        <v/>
      </c>
      <c r="C91" s="291" t="str">
        <f>IF(ISBLANK('ÁREA MEJORA COMPETENCIAL'!C91),"",'ÁREA MEJORA COMPETENCIAL'!C91)</f>
        <v/>
      </c>
      <c r="D91" s="292" t="str">
        <f>IF(ISBLANK('ÁREA MEJORA COMPETENCIAL'!D91),"",'ÁREA MEJORA COMPETENCIAL'!D91)</f>
        <v/>
      </c>
      <c r="E91" s="292" t="str">
        <f>IF(ISBLANK('ÁREA MEJORA COMPETENCIAL'!E91),"",'ÁREA MEJORA COMPETENCIAL'!E91)</f>
        <v/>
      </c>
      <c r="F91" s="292" t="str">
        <f>IF(ISBLANK('ÁREA MEJORA COMPETENCIAL'!F91),"",'ÁREA MEJORA COMPETENCIAL'!F91)</f>
        <v/>
      </c>
      <c r="G91" s="293"/>
      <c r="H91" s="294" t="str">
        <f>IF(ISBLANK('ÁREA MEJORA COMPETENCIAL'!S91),"",IF('ÁREA MEJORA COMPETENCIAL'!CX91="","",IF('ÁREA MEJORA COMPETENCIAL'!CX91&gt;=0,"SI","NO")))</f>
        <v/>
      </c>
      <c r="I91" s="295" t="str">
        <f>IF('ÁREA MEJORA COMPETENCIAL'!CY91="VER RESULTADOS","",'ÁREA MEJORA COMPETENCIAL'!CY91)</f>
        <v/>
      </c>
      <c r="J91" s="296" t="str">
        <f>IF(ISBLANK('ÁREA MEJORA COMPETENCIAL'!S91),"",IF('ÁREA MEJORA COMPETENCIAL'!CX91="","",IF('ÁREA ACOMPAÑAMIENTO INT TÉC'!Y91&gt;=0,"SI","NO")))</f>
        <v/>
      </c>
      <c r="K91" s="297" t="str">
        <f>IF('ÁREA ACOMPAÑAMIENTO INT TÉC'!Z91="VER RESULTADOS","",'ÁREA ACOMPAÑAMIENTO INT TÉC'!Z91)</f>
        <v/>
      </c>
      <c r="L91" s="298" t="str">
        <f>IF(ISBLANK('ÁREA MEJORA COMPETENCIAL'!S91),"",IF('ÁREA MEJORA COMPETENCIAL'!CX91="","",IF('ÁREA COMPLEMENTARIA'!CP91&gt;=0,"SI","NO")))</f>
        <v/>
      </c>
      <c r="M91" s="299" t="str">
        <f>IF('ÁREA COMPLEMENTARIA'!CQ91="VER RESULTADOS","",'ÁREA COMPLEMENTARIA'!CQ91)</f>
        <v/>
      </c>
      <c r="N91" s="300" t="str">
        <f>IF('ÁREA MEJORA COMPETENCIAL'!CX91="","",IF(ISBLANK('ÁREA MEJORA COMPETENCIAL'!S91),"",COUNTIF(H91:L91,"SI")))</f>
        <v/>
      </c>
      <c r="O91" s="300" t="str">
        <f>IF(ISBLANK('ÁREA MEJORA COMPETENCIAL'!S91),"",
IF('ÁREA MEJORA COMPETENCIAL'!Y91=1,12,
IF('ÁREA MEJORA COMPETENCIAL'!Y91=2,24,
IF('ÁREA MEJORA COMPETENCIAL'!Y91=3,37,IF('ÁREA MEJORA COMPETENCIAL'!T91=4,54,
IF('ÁREA MEJORA COMPETENCIAL'!Y91=5,66,
IF('ÁREA MEJORA COMPETENCIAL'!Y91=6,79,
IF('ÁREA MEJORA COMPETENCIAL'!Y91=7,95,
IF('ÁREA MEJORA COMPETENCIAL'!Y91=8,108,
IF('ÁREA MEJORA COMPETENCIAL'!Y91=9,120,
IF('ÁREA MEJORA COMPETENCIAL'!Y91=10,132,
IF('ÁREA MEJORA COMPETENCIAL'!Y91=11,145,
IF('ÁREA MEJORA COMPETENCIAL'!Y91=12,161,
IF('ÁREA MEJORA COMPETENCIAL'!Y91=13,174,
IF('ÁREA MEJORA COMPETENCIAL'!Y91=14,186,
IF('ÁREA MEJORA COMPETENCIAL'!Y91=15,199,
IF('ÁREA MEJORA COMPETENCIAL'!Y91=16,211,
IF('ÁREA MEJORA COMPETENCIAL'!Y91=17,228,
IF('ÁREA MEJORA COMPETENCIAL'!Y91=18,240,
"")))))))))))))))))))</f>
        <v/>
      </c>
      <c r="P91" s="301" t="str">
        <f>IF(ISBLANK('ÁREA MEJORA COMPETENCIAL'!S91),"",
IF('ÁREA MEJORA COMPETENCIAL'!Y91=1,12,
IF('ÁREA MEJORA COMPETENCIAL'!Y91=2,24,
IF('ÁREA MEJORA COMPETENCIAL'!Y91=7,95,
IF('ÁREA MEJORA COMPETENCIAL'!Y91=8,108,
IF('ÁREA MEJORA COMPETENCIAL'!Y91=9,120,
IF('ÁREA MEJORA COMPETENCIAL'!Y91=10,132,
IF('ÁREA MEJORA COMPETENCIAL'!Y91=11,145,
IF('ÁREA MEJORA COMPETENCIAL'!Y91=12,161,
IF('ÁREA MEJORA COMPETENCIAL'!Y91=13,174,
IF('ÁREA MEJORA COMPETENCIAL'!Y91=14,186,
IF('ÁREA MEJORA COMPETENCIAL'!Y91=15,199,
IF('ÁREA MEJORA COMPETENCIAL'!Y91=16,211,
IF('ÁREA MEJORA COMPETENCIAL'!Y91=17,228,
IF('ÁREA MEJORA COMPETENCIAL'!Y91=18,240,
"")))))))))))))))</f>
        <v/>
      </c>
      <c r="Q91" s="302" t="str">
        <f>IF(ISBLANK('ÁREA MEJORA COMPETENCIAL'!S91),"",SUM('ÁREA MEJORA COMPETENCIAL'!CW91,'ÁREA ACOMPAÑAMIENTO INT TÉC'!X91,'ÁREA COMPLEMENTARIA'!CO91))</f>
        <v/>
      </c>
      <c r="R91" s="303" t="str">
        <f>IF(N91="","",IF(Q91&gt;=P91,"",IF(AND(H91="NO",'ÁREA MEJORA COMPETENCIAL'!CY91&gt;=75%,'ÁREA ACOMPAÑAMIENTO INT TÉC'!Z91&gt;=75%,'ÁREA COMPLEMENTARIA'!CQ91&gt;=75%),"SI","NO")))</f>
        <v/>
      </c>
      <c r="S91" s="303" t="str">
        <f>IF(N91="","",IF(Q91&gt;=P91,"",(IF(AND(J91="NO",'ÁREA ACOMPAÑAMIENTO INT TÉC'!Z91&gt;=75%,'ÁREA MEJORA COMPETENCIAL'!CY91&gt;=75%,'ÁREA COMPLEMENTARIA'!CQ91&gt;=75%),"SI","NO"))))</f>
        <v/>
      </c>
      <c r="T91" s="303" t="str">
        <f>IF(N91="","",IF(Q91&gt;=P91,"",(IF(AND(L91="NO",'ÁREA COMPLEMENTARIA'!CQ91&gt;=75%,'ÁREA MEJORA COMPETENCIAL'!CY91&gt;=75%,'ÁREA ACOMPAÑAMIENTO INT TÉC'!Z91&gt;=75%),"SI","NO"))))</f>
        <v/>
      </c>
      <c r="U91" s="300" t="str">
        <f t="shared" si="8"/>
        <v/>
      </c>
      <c r="V91" s="300" t="str">
        <f t="shared" si="9"/>
        <v/>
      </c>
      <c r="W91" s="300" t="str">
        <f>IF(
 Q91=0,
 "NO",
 IF(
  OR('ÁREA MEJORA COMPETENCIAL'!Y91=0, ISBLANK('ÁREA MEJORA COMPETENCIAL'!S91)),
  "",
  IF(
   AND(U91&lt;&gt;"NO PARTICIPANTE", V91&lt;&gt;"NO PARTICIPANTE"),
   "SI",
   "NO"
  )
 )
)</f>
        <v/>
      </c>
      <c r="X91" s="300" t="str">
        <f t="shared" si="10"/>
        <v/>
      </c>
      <c r="Y91" s="300" t="str">
        <f t="shared" si="11"/>
        <v/>
      </c>
      <c r="Z91" s="304" t="str">
        <f>IF(AND('ÁREA MEJORA COMPETENCIAL'!Y91&gt;6,'ÁREA MEJORA COMPETENCIAL'!CW91&gt;=32,'ÁREA ACOMPAÑAMIENTO INT TÉC'!X91&gt;=27,'ÁREA COMPLEMENTARIA'!CO91&gt;=20,Q91&gt;=P91),"SI","")</f>
        <v/>
      </c>
      <c r="AA91" s="305" t="str">
        <f>IF(ISBLANK('ÁREA MEJORA COMPETENCIAL'!S91),"",IF(Q91&gt;=P91,"",IF('ÁREA COMPLEMENTARIA'!CN91="","NO PROCEDE",IF(N91=3,"",IF(OR(R91="SI",S91="SI",T91="SI"),"SI","NO")))))</f>
        <v/>
      </c>
      <c r="AB91" s="300" t="str">
        <f>IF(ISBLANK('ÁREA MEJORA COMPETENCIAL'!S91),"",IF(AA91="SI", "SI(*)",IF(OR(N91=3,X91="SI",Y91="SI",Z91="SI"),"SI","NO")))</f>
        <v/>
      </c>
      <c r="AC91" s="331" t="str">
        <f>IF(
   ISBLANK('ÁREA MEJORA COMPETENCIAL'!S91),
   "",
   IF(
      AND(
        'ÁREA MEJORA COMPETENCIAL'!Y91&gt;6,
        'ÁREA MEJORA COMPETENCIAL'!CW91&lt;=32,
        'ÁREA ACOMPAÑAMIENTO INT TÉC'!X91&lt;=27,
        'ÁREA COMPLEMENTARIA'!CO91&lt;=20,
        Q91&lt;=P91
      ),
      0,
         IF(
               Q91=0,
               0,
               IF(
                  Z91="SI",
                  Q91/P91,
                  IF(
                     AA91="SI",
                     75/100,IF(P91=12,Q91/P91, IF(P91=24,Q91/P91, IF(
         AND('ÁREA MEJORA COMPETENCIAL'!Y91&gt;6, N91&lt;3),
         N91/3,      IF(
            OR(P91="", P91=0),
            N91/3,
                     ""
                  )
               )
            )
         )
      )
   )
)))</f>
        <v/>
      </c>
      <c r="AD91" s="7"/>
      <c r="AE91" s="5"/>
      <c r="AF91" s="5"/>
      <c r="AG91" s="5"/>
      <c r="AH91" s="5"/>
      <c r="AI91" s="5"/>
      <c r="AJ91" s="5"/>
      <c r="AK91" s="5"/>
      <c r="AL91" s="5"/>
      <c r="AM91" s="5"/>
      <c r="AN91" s="5"/>
      <c r="AO91" s="138"/>
    </row>
    <row r="92" spans="1:42" s="59" customFormat="1" ht="18" customHeight="1" x14ac:dyDescent="0.3">
      <c r="A92" s="290" t="str">
        <f>IF(ISBLANK('ÁREA MEJORA COMPETENCIAL'!A92),"",'ÁREA MEJORA COMPETENCIAL'!A92)</f>
        <v/>
      </c>
      <c r="B92" s="291" t="str">
        <f>IF(ISBLANK('ÁREA MEJORA COMPETENCIAL'!B92),"",'ÁREA MEJORA COMPETENCIAL'!B92)</f>
        <v/>
      </c>
      <c r="C92" s="291" t="str">
        <f>IF(ISBLANK('ÁREA MEJORA COMPETENCIAL'!C92),"",'ÁREA MEJORA COMPETENCIAL'!C92)</f>
        <v/>
      </c>
      <c r="D92" s="292" t="str">
        <f>IF(ISBLANK('ÁREA MEJORA COMPETENCIAL'!D92),"",'ÁREA MEJORA COMPETENCIAL'!D92)</f>
        <v/>
      </c>
      <c r="E92" s="292" t="str">
        <f>IF(ISBLANK('ÁREA MEJORA COMPETENCIAL'!E92),"",'ÁREA MEJORA COMPETENCIAL'!E92)</f>
        <v/>
      </c>
      <c r="F92" s="292" t="str">
        <f>IF(ISBLANK('ÁREA MEJORA COMPETENCIAL'!F92),"",'ÁREA MEJORA COMPETENCIAL'!F92)</f>
        <v/>
      </c>
      <c r="G92" s="293"/>
      <c r="H92" s="294" t="str">
        <f>IF(ISBLANK('ÁREA MEJORA COMPETENCIAL'!S92),"",IF('ÁREA MEJORA COMPETENCIAL'!CX92="","",IF('ÁREA MEJORA COMPETENCIAL'!CX92&gt;=0,"SI","NO")))</f>
        <v/>
      </c>
      <c r="I92" s="295" t="str">
        <f>IF('ÁREA MEJORA COMPETENCIAL'!CY92="VER RESULTADOS","",'ÁREA MEJORA COMPETENCIAL'!CY92)</f>
        <v/>
      </c>
      <c r="J92" s="296" t="str">
        <f>IF(ISBLANK('ÁREA MEJORA COMPETENCIAL'!S92),"",IF('ÁREA MEJORA COMPETENCIAL'!CX92="","",IF('ÁREA ACOMPAÑAMIENTO INT TÉC'!Y92&gt;=0,"SI","NO")))</f>
        <v/>
      </c>
      <c r="K92" s="297" t="str">
        <f>IF('ÁREA ACOMPAÑAMIENTO INT TÉC'!Z92="VER RESULTADOS","",'ÁREA ACOMPAÑAMIENTO INT TÉC'!Z92)</f>
        <v/>
      </c>
      <c r="L92" s="298" t="str">
        <f>IF(ISBLANK('ÁREA MEJORA COMPETENCIAL'!S92),"",IF('ÁREA MEJORA COMPETENCIAL'!CX92="","",IF('ÁREA COMPLEMENTARIA'!CP92&gt;=0,"SI","NO")))</f>
        <v/>
      </c>
      <c r="M92" s="299" t="str">
        <f>IF('ÁREA COMPLEMENTARIA'!CQ92="VER RESULTADOS","",'ÁREA COMPLEMENTARIA'!CQ92)</f>
        <v/>
      </c>
      <c r="N92" s="300" t="str">
        <f>IF('ÁREA MEJORA COMPETENCIAL'!CX92="","",IF(ISBLANK('ÁREA MEJORA COMPETENCIAL'!S92),"",COUNTIF(H92:L92,"SI")))</f>
        <v/>
      </c>
      <c r="O92" s="300" t="str">
        <f>IF(ISBLANK('ÁREA MEJORA COMPETENCIAL'!S92),"",
IF('ÁREA MEJORA COMPETENCIAL'!Y92=1,12,
IF('ÁREA MEJORA COMPETENCIAL'!Y92=2,24,
IF('ÁREA MEJORA COMPETENCIAL'!Y92=3,37,IF('ÁREA MEJORA COMPETENCIAL'!T92=4,54,
IF('ÁREA MEJORA COMPETENCIAL'!Y92=5,66,
IF('ÁREA MEJORA COMPETENCIAL'!Y92=6,79,
IF('ÁREA MEJORA COMPETENCIAL'!Y92=7,95,
IF('ÁREA MEJORA COMPETENCIAL'!Y92=8,108,
IF('ÁREA MEJORA COMPETENCIAL'!Y92=9,120,
IF('ÁREA MEJORA COMPETENCIAL'!Y92=10,132,
IF('ÁREA MEJORA COMPETENCIAL'!Y92=11,145,
IF('ÁREA MEJORA COMPETENCIAL'!Y92=12,161,
IF('ÁREA MEJORA COMPETENCIAL'!Y92=13,174,
IF('ÁREA MEJORA COMPETENCIAL'!Y92=14,186,
IF('ÁREA MEJORA COMPETENCIAL'!Y92=15,199,
IF('ÁREA MEJORA COMPETENCIAL'!Y92=16,211,
IF('ÁREA MEJORA COMPETENCIAL'!Y92=17,228,
IF('ÁREA MEJORA COMPETENCIAL'!Y92=18,240,
"")))))))))))))))))))</f>
        <v/>
      </c>
      <c r="P92" s="301" t="str">
        <f>IF(ISBLANK('ÁREA MEJORA COMPETENCIAL'!S92),"",
IF('ÁREA MEJORA COMPETENCIAL'!Y92=1,12,
IF('ÁREA MEJORA COMPETENCIAL'!Y92=2,24,
IF('ÁREA MEJORA COMPETENCIAL'!Y92=7,95,
IF('ÁREA MEJORA COMPETENCIAL'!Y92=8,108,
IF('ÁREA MEJORA COMPETENCIAL'!Y92=9,120,
IF('ÁREA MEJORA COMPETENCIAL'!Y92=10,132,
IF('ÁREA MEJORA COMPETENCIAL'!Y92=11,145,
IF('ÁREA MEJORA COMPETENCIAL'!Y92=12,161,
IF('ÁREA MEJORA COMPETENCIAL'!Y92=13,174,
IF('ÁREA MEJORA COMPETENCIAL'!Y92=14,186,
IF('ÁREA MEJORA COMPETENCIAL'!Y92=15,199,
IF('ÁREA MEJORA COMPETENCIAL'!Y92=16,211,
IF('ÁREA MEJORA COMPETENCIAL'!Y92=17,228,
IF('ÁREA MEJORA COMPETENCIAL'!Y92=18,240,
"")))))))))))))))</f>
        <v/>
      </c>
      <c r="Q92" s="302" t="str">
        <f>IF(ISBLANK('ÁREA MEJORA COMPETENCIAL'!S92),"",SUM('ÁREA MEJORA COMPETENCIAL'!CW92,'ÁREA ACOMPAÑAMIENTO INT TÉC'!X92,'ÁREA COMPLEMENTARIA'!CO92))</f>
        <v/>
      </c>
      <c r="R92" s="303" t="str">
        <f>IF(N92="","",IF(Q92&gt;=P92,"",IF(AND(H92="NO",'ÁREA MEJORA COMPETENCIAL'!CY92&gt;=75%,'ÁREA ACOMPAÑAMIENTO INT TÉC'!Z92&gt;=75%,'ÁREA COMPLEMENTARIA'!CQ92&gt;=75%),"SI","NO")))</f>
        <v/>
      </c>
      <c r="S92" s="303" t="str">
        <f>IF(N92="","",IF(Q92&gt;=P92,"",(IF(AND(J92="NO",'ÁREA ACOMPAÑAMIENTO INT TÉC'!Z92&gt;=75%,'ÁREA MEJORA COMPETENCIAL'!CY92&gt;=75%,'ÁREA COMPLEMENTARIA'!CQ92&gt;=75%),"SI","NO"))))</f>
        <v/>
      </c>
      <c r="T92" s="303" t="str">
        <f>IF(N92="","",IF(Q92&gt;=P92,"",(IF(AND(L92="NO",'ÁREA COMPLEMENTARIA'!CQ92&gt;=75%,'ÁREA MEJORA COMPETENCIAL'!CY92&gt;=75%,'ÁREA ACOMPAÑAMIENTO INT TÉC'!Z92&gt;=75%),"SI","NO"))))</f>
        <v/>
      </c>
      <c r="U92" s="300" t="str">
        <f t="shared" si="8"/>
        <v/>
      </c>
      <c r="V92" s="300" t="str">
        <f t="shared" si="9"/>
        <v/>
      </c>
      <c r="W92" s="300" t="str">
        <f>IF(
 Q92=0,
 "NO",
 IF(
  OR('ÁREA MEJORA COMPETENCIAL'!Y92=0, ISBLANK('ÁREA MEJORA COMPETENCIAL'!S92)),
  "",
  IF(
   AND(U92&lt;&gt;"NO PARTICIPANTE", V92&lt;&gt;"NO PARTICIPANTE"),
   "SI",
   "NO"
  )
 )
)</f>
        <v/>
      </c>
      <c r="X92" s="300" t="str">
        <f t="shared" si="10"/>
        <v/>
      </c>
      <c r="Y92" s="300" t="str">
        <f t="shared" si="11"/>
        <v/>
      </c>
      <c r="Z92" s="304" t="str">
        <f>IF(AND('ÁREA MEJORA COMPETENCIAL'!Y92&gt;6,'ÁREA MEJORA COMPETENCIAL'!CW92&gt;=32,'ÁREA ACOMPAÑAMIENTO INT TÉC'!X92&gt;=27,'ÁREA COMPLEMENTARIA'!CO92&gt;=20,Q92&gt;=P92),"SI","")</f>
        <v/>
      </c>
      <c r="AA92" s="305" t="str">
        <f>IF(ISBLANK('ÁREA MEJORA COMPETENCIAL'!S92),"",IF(Q92&gt;=P92,"",IF('ÁREA COMPLEMENTARIA'!CN92="","NO PROCEDE",IF(N92=3,"",IF(OR(R92="SI",S92="SI",T92="SI"),"SI","NO")))))</f>
        <v/>
      </c>
      <c r="AB92" s="300" t="str">
        <f>IF(ISBLANK('ÁREA MEJORA COMPETENCIAL'!S92),"",IF(AA92="SI", "SI(*)",IF(OR(N92=3,X92="SI",Y92="SI",Z92="SI"),"SI","NO")))</f>
        <v/>
      </c>
      <c r="AC92" s="331" t="str">
        <f>IF(
   ISBLANK('ÁREA MEJORA COMPETENCIAL'!S92),
   "",
   IF(
      AND(
        'ÁREA MEJORA COMPETENCIAL'!Y92&gt;6,
        'ÁREA MEJORA COMPETENCIAL'!CW92&lt;=32,
        'ÁREA ACOMPAÑAMIENTO INT TÉC'!X92&lt;=27,
        'ÁREA COMPLEMENTARIA'!CO92&lt;=20,
        Q92&lt;=P92
      ),
      0,
         IF(
               Q92=0,
               0,
               IF(
                  Z92="SI",
                  Q92/P92,
                  IF(
                     AA92="SI",
                     75/100,IF(P92=12,Q92/P92, IF(P92=24,Q92/P92, IF(
         AND('ÁREA MEJORA COMPETENCIAL'!Y92&gt;6, N92&lt;3),
         N92/3,      IF(
            OR(P92="", P92=0),
            N92/3,
                     ""
                  )
               )
            )
         )
      )
   )
)))</f>
        <v/>
      </c>
      <c r="AD92" s="7"/>
      <c r="AE92" s="5"/>
      <c r="AF92" s="5"/>
      <c r="AG92" s="5"/>
      <c r="AH92" s="5"/>
      <c r="AI92" s="5"/>
      <c r="AJ92" s="5"/>
      <c r="AK92" s="5"/>
      <c r="AL92" s="5"/>
      <c r="AM92" s="5"/>
      <c r="AN92" s="5"/>
      <c r="AO92" s="138"/>
    </row>
    <row r="93" spans="1:42" s="59" customFormat="1" ht="18" customHeight="1" x14ac:dyDescent="0.3">
      <c r="A93" s="290" t="str">
        <f>IF(ISBLANK('ÁREA MEJORA COMPETENCIAL'!A93),"",'ÁREA MEJORA COMPETENCIAL'!A93)</f>
        <v/>
      </c>
      <c r="B93" s="291" t="str">
        <f>IF(ISBLANK('ÁREA MEJORA COMPETENCIAL'!B93),"",'ÁREA MEJORA COMPETENCIAL'!B93)</f>
        <v/>
      </c>
      <c r="C93" s="291" t="str">
        <f>IF(ISBLANK('ÁREA MEJORA COMPETENCIAL'!C93),"",'ÁREA MEJORA COMPETENCIAL'!C93)</f>
        <v/>
      </c>
      <c r="D93" s="292" t="str">
        <f>IF(ISBLANK('ÁREA MEJORA COMPETENCIAL'!D93),"",'ÁREA MEJORA COMPETENCIAL'!D93)</f>
        <v/>
      </c>
      <c r="E93" s="292" t="str">
        <f>IF(ISBLANK('ÁREA MEJORA COMPETENCIAL'!E93),"",'ÁREA MEJORA COMPETENCIAL'!E93)</f>
        <v/>
      </c>
      <c r="F93" s="292" t="str">
        <f>IF(ISBLANK('ÁREA MEJORA COMPETENCIAL'!F93),"",'ÁREA MEJORA COMPETENCIAL'!F93)</f>
        <v/>
      </c>
      <c r="G93" s="293"/>
      <c r="H93" s="294" t="str">
        <f>IF(ISBLANK('ÁREA MEJORA COMPETENCIAL'!S93),"",IF('ÁREA MEJORA COMPETENCIAL'!CX93="","",IF('ÁREA MEJORA COMPETENCIAL'!CX93&gt;=0,"SI","NO")))</f>
        <v/>
      </c>
      <c r="I93" s="295" t="str">
        <f>IF('ÁREA MEJORA COMPETENCIAL'!CY93="VER RESULTADOS","",'ÁREA MEJORA COMPETENCIAL'!CY93)</f>
        <v/>
      </c>
      <c r="J93" s="296" t="str">
        <f>IF(ISBLANK('ÁREA MEJORA COMPETENCIAL'!S93),"",IF('ÁREA MEJORA COMPETENCIAL'!CX93="","",IF('ÁREA ACOMPAÑAMIENTO INT TÉC'!Y93&gt;=0,"SI","NO")))</f>
        <v/>
      </c>
      <c r="K93" s="297" t="str">
        <f>IF('ÁREA ACOMPAÑAMIENTO INT TÉC'!Z93="VER RESULTADOS","",'ÁREA ACOMPAÑAMIENTO INT TÉC'!Z93)</f>
        <v/>
      </c>
      <c r="L93" s="298" t="str">
        <f>IF(ISBLANK('ÁREA MEJORA COMPETENCIAL'!S93),"",IF('ÁREA MEJORA COMPETENCIAL'!CX93="","",IF('ÁREA COMPLEMENTARIA'!CP93&gt;=0,"SI","NO")))</f>
        <v/>
      </c>
      <c r="M93" s="299" t="str">
        <f>IF('ÁREA COMPLEMENTARIA'!CQ93="VER RESULTADOS","",'ÁREA COMPLEMENTARIA'!CQ93)</f>
        <v/>
      </c>
      <c r="N93" s="300" t="str">
        <f>IF('ÁREA MEJORA COMPETENCIAL'!CX93="","",IF(ISBLANK('ÁREA MEJORA COMPETENCIAL'!S93),"",COUNTIF(H93:L93,"SI")))</f>
        <v/>
      </c>
      <c r="O93" s="300" t="str">
        <f>IF(ISBLANK('ÁREA MEJORA COMPETENCIAL'!S93),"",
IF('ÁREA MEJORA COMPETENCIAL'!Y93=1,12,
IF('ÁREA MEJORA COMPETENCIAL'!Y93=2,24,
IF('ÁREA MEJORA COMPETENCIAL'!Y93=3,37,IF('ÁREA MEJORA COMPETENCIAL'!T93=4,54,
IF('ÁREA MEJORA COMPETENCIAL'!Y93=5,66,
IF('ÁREA MEJORA COMPETENCIAL'!Y93=6,79,
IF('ÁREA MEJORA COMPETENCIAL'!Y93=7,95,
IF('ÁREA MEJORA COMPETENCIAL'!Y93=8,108,
IF('ÁREA MEJORA COMPETENCIAL'!Y93=9,120,
IF('ÁREA MEJORA COMPETENCIAL'!Y93=10,132,
IF('ÁREA MEJORA COMPETENCIAL'!Y93=11,145,
IF('ÁREA MEJORA COMPETENCIAL'!Y93=12,161,
IF('ÁREA MEJORA COMPETENCIAL'!Y93=13,174,
IF('ÁREA MEJORA COMPETENCIAL'!Y93=14,186,
IF('ÁREA MEJORA COMPETENCIAL'!Y93=15,199,
IF('ÁREA MEJORA COMPETENCIAL'!Y93=16,211,
IF('ÁREA MEJORA COMPETENCIAL'!Y93=17,228,
IF('ÁREA MEJORA COMPETENCIAL'!Y93=18,240,
"")))))))))))))))))))</f>
        <v/>
      </c>
      <c r="P93" s="301" t="str">
        <f>IF(ISBLANK('ÁREA MEJORA COMPETENCIAL'!S93),"",
IF('ÁREA MEJORA COMPETENCIAL'!Y93=1,12,
IF('ÁREA MEJORA COMPETENCIAL'!Y93=2,24,
IF('ÁREA MEJORA COMPETENCIAL'!Y93=7,95,
IF('ÁREA MEJORA COMPETENCIAL'!Y93=8,108,
IF('ÁREA MEJORA COMPETENCIAL'!Y93=9,120,
IF('ÁREA MEJORA COMPETENCIAL'!Y93=10,132,
IF('ÁREA MEJORA COMPETENCIAL'!Y93=11,145,
IF('ÁREA MEJORA COMPETENCIAL'!Y93=12,161,
IF('ÁREA MEJORA COMPETENCIAL'!Y93=13,174,
IF('ÁREA MEJORA COMPETENCIAL'!Y93=14,186,
IF('ÁREA MEJORA COMPETENCIAL'!Y93=15,199,
IF('ÁREA MEJORA COMPETENCIAL'!Y93=16,211,
IF('ÁREA MEJORA COMPETENCIAL'!Y93=17,228,
IF('ÁREA MEJORA COMPETENCIAL'!Y93=18,240,
"")))))))))))))))</f>
        <v/>
      </c>
      <c r="Q93" s="302" t="str">
        <f>IF(ISBLANK('ÁREA MEJORA COMPETENCIAL'!S93),"",SUM('ÁREA MEJORA COMPETENCIAL'!CW93,'ÁREA ACOMPAÑAMIENTO INT TÉC'!X93,'ÁREA COMPLEMENTARIA'!CO93))</f>
        <v/>
      </c>
      <c r="R93" s="303" t="str">
        <f>IF(N93="","",IF(Q93&gt;=P93,"",IF(AND(H93="NO",'ÁREA MEJORA COMPETENCIAL'!CY93&gt;=75%,'ÁREA ACOMPAÑAMIENTO INT TÉC'!Z93&gt;=75%,'ÁREA COMPLEMENTARIA'!CQ93&gt;=75%),"SI","NO")))</f>
        <v/>
      </c>
      <c r="S93" s="303" t="str">
        <f>IF(N93="","",IF(Q93&gt;=P93,"",(IF(AND(J93="NO",'ÁREA ACOMPAÑAMIENTO INT TÉC'!Z93&gt;=75%,'ÁREA MEJORA COMPETENCIAL'!CY93&gt;=75%,'ÁREA COMPLEMENTARIA'!CQ93&gt;=75%),"SI","NO"))))</f>
        <v/>
      </c>
      <c r="T93" s="303" t="str">
        <f>IF(N93="","",IF(Q93&gt;=P93,"",(IF(AND(L93="NO",'ÁREA COMPLEMENTARIA'!CQ93&gt;=75%,'ÁREA MEJORA COMPETENCIAL'!CY93&gt;=75%,'ÁREA ACOMPAÑAMIENTO INT TÉC'!Z93&gt;=75%),"SI","NO"))))</f>
        <v/>
      </c>
      <c r="U93" s="300" t="str">
        <f t="shared" si="8"/>
        <v/>
      </c>
      <c r="V93" s="300" t="str">
        <f t="shared" si="9"/>
        <v/>
      </c>
      <c r="W93" s="300" t="str">
        <f>IF(
 Q93=0,
 "NO",
 IF(
  OR('ÁREA MEJORA COMPETENCIAL'!Y93=0, ISBLANK('ÁREA MEJORA COMPETENCIAL'!S93)),
  "",
  IF(
   AND(U93&lt;&gt;"NO PARTICIPANTE", V93&lt;&gt;"NO PARTICIPANTE"),
   "SI",
   "NO"
  )
 )
)</f>
        <v/>
      </c>
      <c r="X93" s="300" t="str">
        <f t="shared" si="10"/>
        <v/>
      </c>
      <c r="Y93" s="300" t="str">
        <f t="shared" si="11"/>
        <v/>
      </c>
      <c r="Z93" s="304" t="str">
        <f>IF(AND('ÁREA MEJORA COMPETENCIAL'!Y93&gt;6,'ÁREA MEJORA COMPETENCIAL'!CW93&gt;=32,'ÁREA ACOMPAÑAMIENTO INT TÉC'!X93&gt;=27,'ÁREA COMPLEMENTARIA'!CO93&gt;=20,Q93&gt;=P93),"SI","")</f>
        <v/>
      </c>
      <c r="AA93" s="305" t="str">
        <f>IF(ISBLANK('ÁREA MEJORA COMPETENCIAL'!S93),"",IF(Q93&gt;=P93,"",IF('ÁREA COMPLEMENTARIA'!CN93="","NO PROCEDE",IF(N93=3,"",IF(OR(R93="SI",S93="SI",T93="SI"),"SI","NO")))))</f>
        <v/>
      </c>
      <c r="AB93" s="300" t="str">
        <f>IF(ISBLANK('ÁREA MEJORA COMPETENCIAL'!S93),"",IF(AA93="SI", "SI(*)",IF(OR(N93=3,X93="SI",Y93="SI",Z93="SI"),"SI","NO")))</f>
        <v/>
      </c>
      <c r="AC93" s="331" t="str">
        <f>IF(
   ISBLANK('ÁREA MEJORA COMPETENCIAL'!S93),
   "",
   IF(
      AND(
        'ÁREA MEJORA COMPETENCIAL'!Y93&gt;6,
        'ÁREA MEJORA COMPETENCIAL'!CW93&lt;=32,
        'ÁREA ACOMPAÑAMIENTO INT TÉC'!X93&lt;=27,
        'ÁREA COMPLEMENTARIA'!CO93&lt;=20,
        Q93&lt;=P93
      ),
      0,
         IF(
               Q93=0,
               0,
               IF(
                  Z93="SI",
                  Q93/P93,
                  IF(
                     AA93="SI",
                     75/100,IF(P93=12,Q93/P93, IF(P93=24,Q93/P93, IF(
         AND('ÁREA MEJORA COMPETENCIAL'!Y93&gt;6, N93&lt;3),
         N93/3,      IF(
            OR(P93="", P93=0),
            N93/3,
                     ""
                  )
               )
            )
         )
      )
   )
)))</f>
        <v/>
      </c>
      <c r="AD93" s="7"/>
      <c r="AE93" s="5"/>
      <c r="AF93" s="5"/>
      <c r="AG93" s="5"/>
      <c r="AH93" s="5"/>
      <c r="AI93" s="5"/>
      <c r="AJ93" s="5"/>
      <c r="AK93" s="5"/>
      <c r="AL93" s="5"/>
      <c r="AM93" s="5"/>
      <c r="AN93" s="5"/>
      <c r="AO93" s="138"/>
    </row>
    <row r="94" spans="1:42" s="59" customFormat="1" ht="18" customHeight="1" x14ac:dyDescent="0.3">
      <c r="A94" s="290" t="str">
        <f>IF(ISBLANK('ÁREA MEJORA COMPETENCIAL'!A94),"",'ÁREA MEJORA COMPETENCIAL'!A94)</f>
        <v/>
      </c>
      <c r="B94" s="291" t="str">
        <f>IF(ISBLANK('ÁREA MEJORA COMPETENCIAL'!B94),"",'ÁREA MEJORA COMPETENCIAL'!B94)</f>
        <v/>
      </c>
      <c r="C94" s="291" t="str">
        <f>IF(ISBLANK('ÁREA MEJORA COMPETENCIAL'!C94),"",'ÁREA MEJORA COMPETENCIAL'!C94)</f>
        <v/>
      </c>
      <c r="D94" s="292" t="str">
        <f>IF(ISBLANK('ÁREA MEJORA COMPETENCIAL'!D94),"",'ÁREA MEJORA COMPETENCIAL'!D94)</f>
        <v/>
      </c>
      <c r="E94" s="292" t="str">
        <f>IF(ISBLANK('ÁREA MEJORA COMPETENCIAL'!E94),"",'ÁREA MEJORA COMPETENCIAL'!E94)</f>
        <v/>
      </c>
      <c r="F94" s="292" t="str">
        <f>IF(ISBLANK('ÁREA MEJORA COMPETENCIAL'!F94),"",'ÁREA MEJORA COMPETENCIAL'!F94)</f>
        <v/>
      </c>
      <c r="G94" s="293"/>
      <c r="H94" s="294" t="str">
        <f>IF(ISBLANK('ÁREA MEJORA COMPETENCIAL'!S94),"",IF('ÁREA MEJORA COMPETENCIAL'!CX94="","",IF('ÁREA MEJORA COMPETENCIAL'!CX94&gt;=0,"SI","NO")))</f>
        <v/>
      </c>
      <c r="I94" s="295" t="str">
        <f>IF('ÁREA MEJORA COMPETENCIAL'!CY94="VER RESULTADOS","",'ÁREA MEJORA COMPETENCIAL'!CY94)</f>
        <v/>
      </c>
      <c r="J94" s="296" t="str">
        <f>IF(ISBLANK('ÁREA MEJORA COMPETENCIAL'!S94),"",IF('ÁREA MEJORA COMPETENCIAL'!CX94="","",IF('ÁREA ACOMPAÑAMIENTO INT TÉC'!Y94&gt;=0,"SI","NO")))</f>
        <v/>
      </c>
      <c r="K94" s="297" t="str">
        <f>IF('ÁREA ACOMPAÑAMIENTO INT TÉC'!Z94="VER RESULTADOS","",'ÁREA ACOMPAÑAMIENTO INT TÉC'!Z94)</f>
        <v/>
      </c>
      <c r="L94" s="298" t="str">
        <f>IF(ISBLANK('ÁREA MEJORA COMPETENCIAL'!S94),"",IF('ÁREA MEJORA COMPETENCIAL'!CX94="","",IF('ÁREA COMPLEMENTARIA'!CP94&gt;=0,"SI","NO")))</f>
        <v/>
      </c>
      <c r="M94" s="299" t="str">
        <f>IF('ÁREA COMPLEMENTARIA'!CQ94="VER RESULTADOS","",'ÁREA COMPLEMENTARIA'!CQ94)</f>
        <v/>
      </c>
      <c r="N94" s="300" t="str">
        <f>IF('ÁREA MEJORA COMPETENCIAL'!CX94="","",IF(ISBLANK('ÁREA MEJORA COMPETENCIAL'!S94),"",COUNTIF(H94:L94,"SI")))</f>
        <v/>
      </c>
      <c r="O94" s="300" t="str">
        <f>IF(ISBLANK('ÁREA MEJORA COMPETENCIAL'!S94),"",
IF('ÁREA MEJORA COMPETENCIAL'!Y94=1,12,
IF('ÁREA MEJORA COMPETENCIAL'!Y94=2,24,
IF('ÁREA MEJORA COMPETENCIAL'!Y94=3,37,IF('ÁREA MEJORA COMPETENCIAL'!T94=4,54,
IF('ÁREA MEJORA COMPETENCIAL'!Y94=5,66,
IF('ÁREA MEJORA COMPETENCIAL'!Y94=6,79,
IF('ÁREA MEJORA COMPETENCIAL'!Y94=7,95,
IF('ÁREA MEJORA COMPETENCIAL'!Y94=8,108,
IF('ÁREA MEJORA COMPETENCIAL'!Y94=9,120,
IF('ÁREA MEJORA COMPETENCIAL'!Y94=10,132,
IF('ÁREA MEJORA COMPETENCIAL'!Y94=11,145,
IF('ÁREA MEJORA COMPETENCIAL'!Y94=12,161,
IF('ÁREA MEJORA COMPETENCIAL'!Y94=13,174,
IF('ÁREA MEJORA COMPETENCIAL'!Y94=14,186,
IF('ÁREA MEJORA COMPETENCIAL'!Y94=15,199,
IF('ÁREA MEJORA COMPETENCIAL'!Y94=16,211,
IF('ÁREA MEJORA COMPETENCIAL'!Y94=17,228,
IF('ÁREA MEJORA COMPETENCIAL'!Y94=18,240,
"")))))))))))))))))))</f>
        <v/>
      </c>
      <c r="P94" s="301" t="str">
        <f>IF(ISBLANK('ÁREA MEJORA COMPETENCIAL'!S94),"",
IF('ÁREA MEJORA COMPETENCIAL'!Y94=1,12,
IF('ÁREA MEJORA COMPETENCIAL'!Y94=2,24,
IF('ÁREA MEJORA COMPETENCIAL'!Y94=7,95,
IF('ÁREA MEJORA COMPETENCIAL'!Y94=8,108,
IF('ÁREA MEJORA COMPETENCIAL'!Y94=9,120,
IF('ÁREA MEJORA COMPETENCIAL'!Y94=10,132,
IF('ÁREA MEJORA COMPETENCIAL'!Y94=11,145,
IF('ÁREA MEJORA COMPETENCIAL'!Y94=12,161,
IF('ÁREA MEJORA COMPETENCIAL'!Y94=13,174,
IF('ÁREA MEJORA COMPETENCIAL'!Y94=14,186,
IF('ÁREA MEJORA COMPETENCIAL'!Y94=15,199,
IF('ÁREA MEJORA COMPETENCIAL'!Y94=16,211,
IF('ÁREA MEJORA COMPETENCIAL'!Y94=17,228,
IF('ÁREA MEJORA COMPETENCIAL'!Y94=18,240,
"")))))))))))))))</f>
        <v/>
      </c>
      <c r="Q94" s="302" t="str">
        <f>IF(ISBLANK('ÁREA MEJORA COMPETENCIAL'!S94),"",SUM('ÁREA MEJORA COMPETENCIAL'!CW94,'ÁREA ACOMPAÑAMIENTO INT TÉC'!X94,'ÁREA COMPLEMENTARIA'!CO94))</f>
        <v/>
      </c>
      <c r="R94" s="303" t="str">
        <f>IF(N94="","",IF(Q94&gt;=P94,"",IF(AND(H94="NO",'ÁREA MEJORA COMPETENCIAL'!CY94&gt;=75%,'ÁREA ACOMPAÑAMIENTO INT TÉC'!Z94&gt;=75%,'ÁREA COMPLEMENTARIA'!CQ94&gt;=75%),"SI","NO")))</f>
        <v/>
      </c>
      <c r="S94" s="303" t="str">
        <f>IF(N94="","",IF(Q94&gt;=P94,"",(IF(AND(J94="NO",'ÁREA ACOMPAÑAMIENTO INT TÉC'!Z94&gt;=75%,'ÁREA MEJORA COMPETENCIAL'!CY94&gt;=75%,'ÁREA COMPLEMENTARIA'!CQ94&gt;=75%),"SI","NO"))))</f>
        <v/>
      </c>
      <c r="T94" s="303" t="str">
        <f>IF(N94="","",IF(Q94&gt;=P94,"",(IF(AND(L94="NO",'ÁREA COMPLEMENTARIA'!CQ94&gt;=75%,'ÁREA MEJORA COMPETENCIAL'!CY94&gt;=75%,'ÁREA ACOMPAÑAMIENTO INT TÉC'!Z94&gt;=75%),"SI","NO"))))</f>
        <v/>
      </c>
      <c r="U94" s="300" t="str">
        <f t="shared" si="8"/>
        <v/>
      </c>
      <c r="V94" s="300" t="str">
        <f t="shared" si="9"/>
        <v/>
      </c>
      <c r="W94" s="300" t="str">
        <f>IF(
 Q94=0,
 "NO",
 IF(
  OR('ÁREA MEJORA COMPETENCIAL'!Y94=0, ISBLANK('ÁREA MEJORA COMPETENCIAL'!S94)),
  "",
  IF(
   AND(U94&lt;&gt;"NO PARTICIPANTE", V94&lt;&gt;"NO PARTICIPANTE"),
   "SI",
   "NO"
  )
 )
)</f>
        <v/>
      </c>
      <c r="X94" s="300" t="str">
        <f t="shared" si="10"/>
        <v/>
      </c>
      <c r="Y94" s="300" t="str">
        <f t="shared" si="11"/>
        <v/>
      </c>
      <c r="Z94" s="304" t="str">
        <f>IF(AND('ÁREA MEJORA COMPETENCIAL'!Y94&gt;6,'ÁREA MEJORA COMPETENCIAL'!CW94&gt;=32,'ÁREA ACOMPAÑAMIENTO INT TÉC'!X94&gt;=27,'ÁREA COMPLEMENTARIA'!CO94&gt;=20,Q94&gt;=P94),"SI","")</f>
        <v/>
      </c>
      <c r="AA94" s="305" t="str">
        <f>IF(ISBLANK('ÁREA MEJORA COMPETENCIAL'!S94),"",IF(Q94&gt;=P94,"",IF('ÁREA COMPLEMENTARIA'!CN94="","NO PROCEDE",IF(N94=3,"",IF(OR(R94="SI",S94="SI",T94="SI"),"SI","NO")))))</f>
        <v/>
      </c>
      <c r="AB94" s="300" t="str">
        <f>IF(ISBLANK('ÁREA MEJORA COMPETENCIAL'!S94),"",IF(AA94="SI", "SI(*)",IF(OR(N94=3,X94="SI",Y94="SI",Z94="SI"),"SI","NO")))</f>
        <v/>
      </c>
      <c r="AC94" s="331" t="str">
        <f>IF(
   ISBLANK('ÁREA MEJORA COMPETENCIAL'!S94),
   "",
   IF(
      AND(
        'ÁREA MEJORA COMPETENCIAL'!Y94&gt;6,
        'ÁREA MEJORA COMPETENCIAL'!CW94&lt;=32,
        'ÁREA ACOMPAÑAMIENTO INT TÉC'!X94&lt;=27,
        'ÁREA COMPLEMENTARIA'!CO94&lt;=20,
        Q94&lt;=P94
      ),
      0,
         IF(
               Q94=0,
               0,
               IF(
                  Z94="SI",
                  Q94/P94,
                  IF(
                     AA94="SI",
                     75/100,IF(P94=12,Q94/P94, IF(P94=24,Q94/P94, IF(
         AND('ÁREA MEJORA COMPETENCIAL'!Y94&gt;6, N94&lt;3),
         N94/3,      IF(
            OR(P94="", P94=0),
            N94/3,
                     ""
                  )
               )
            )
         )
      )
   )
)))</f>
        <v/>
      </c>
      <c r="AD94" s="7"/>
      <c r="AE94" s="5"/>
      <c r="AF94" s="5"/>
      <c r="AG94" s="5"/>
      <c r="AH94" s="5"/>
      <c r="AI94" s="5"/>
      <c r="AJ94" s="5"/>
      <c r="AK94" s="5"/>
      <c r="AL94" s="5"/>
      <c r="AM94" s="5"/>
      <c r="AN94" s="5"/>
      <c r="AO94" s="138"/>
    </row>
    <row r="95" spans="1:42" s="59" customFormat="1" ht="18" customHeight="1" x14ac:dyDescent="0.3">
      <c r="A95" s="290" t="str">
        <f>IF(ISBLANK('ÁREA MEJORA COMPETENCIAL'!A95),"",'ÁREA MEJORA COMPETENCIAL'!A95)</f>
        <v/>
      </c>
      <c r="B95" s="291" t="str">
        <f>IF(ISBLANK('ÁREA MEJORA COMPETENCIAL'!B95),"",'ÁREA MEJORA COMPETENCIAL'!B95)</f>
        <v/>
      </c>
      <c r="C95" s="291" t="str">
        <f>IF(ISBLANK('ÁREA MEJORA COMPETENCIAL'!C95),"",'ÁREA MEJORA COMPETENCIAL'!C95)</f>
        <v/>
      </c>
      <c r="D95" s="292" t="str">
        <f>IF(ISBLANK('ÁREA MEJORA COMPETENCIAL'!D95),"",'ÁREA MEJORA COMPETENCIAL'!D95)</f>
        <v/>
      </c>
      <c r="E95" s="292" t="str">
        <f>IF(ISBLANK('ÁREA MEJORA COMPETENCIAL'!E95),"",'ÁREA MEJORA COMPETENCIAL'!E95)</f>
        <v/>
      </c>
      <c r="F95" s="292" t="str">
        <f>IF(ISBLANK('ÁREA MEJORA COMPETENCIAL'!F95),"",'ÁREA MEJORA COMPETENCIAL'!F95)</f>
        <v/>
      </c>
      <c r="G95" s="293"/>
      <c r="H95" s="294" t="str">
        <f>IF(ISBLANK('ÁREA MEJORA COMPETENCIAL'!S95),"",IF('ÁREA MEJORA COMPETENCIAL'!CX95="","",IF('ÁREA MEJORA COMPETENCIAL'!CX95&gt;=0,"SI","NO")))</f>
        <v/>
      </c>
      <c r="I95" s="295" t="str">
        <f>IF('ÁREA MEJORA COMPETENCIAL'!CY95="VER RESULTADOS","",'ÁREA MEJORA COMPETENCIAL'!CY95)</f>
        <v/>
      </c>
      <c r="J95" s="296" t="str">
        <f>IF(ISBLANK('ÁREA MEJORA COMPETENCIAL'!S95),"",IF('ÁREA MEJORA COMPETENCIAL'!CX95="","",IF('ÁREA ACOMPAÑAMIENTO INT TÉC'!Y95&gt;=0,"SI","NO")))</f>
        <v/>
      </c>
      <c r="K95" s="297" t="str">
        <f>IF('ÁREA ACOMPAÑAMIENTO INT TÉC'!Z95="VER RESULTADOS","",'ÁREA ACOMPAÑAMIENTO INT TÉC'!Z95)</f>
        <v/>
      </c>
      <c r="L95" s="298" t="str">
        <f>IF(ISBLANK('ÁREA MEJORA COMPETENCIAL'!S95),"",IF('ÁREA MEJORA COMPETENCIAL'!CX95="","",IF('ÁREA COMPLEMENTARIA'!CP95&gt;=0,"SI","NO")))</f>
        <v/>
      </c>
      <c r="M95" s="299" t="str">
        <f>IF('ÁREA COMPLEMENTARIA'!CQ95="VER RESULTADOS","",'ÁREA COMPLEMENTARIA'!CQ95)</f>
        <v/>
      </c>
      <c r="N95" s="300" t="str">
        <f>IF('ÁREA MEJORA COMPETENCIAL'!CX95="","",IF(ISBLANK('ÁREA MEJORA COMPETENCIAL'!S95),"",COUNTIF(H95:L95,"SI")))</f>
        <v/>
      </c>
      <c r="O95" s="300" t="str">
        <f>IF(ISBLANK('ÁREA MEJORA COMPETENCIAL'!S95),"",
IF('ÁREA MEJORA COMPETENCIAL'!Y95=1,12,
IF('ÁREA MEJORA COMPETENCIAL'!Y95=2,24,
IF('ÁREA MEJORA COMPETENCIAL'!Y95=3,37,IF('ÁREA MEJORA COMPETENCIAL'!T95=4,54,
IF('ÁREA MEJORA COMPETENCIAL'!Y95=5,66,
IF('ÁREA MEJORA COMPETENCIAL'!Y95=6,79,
IF('ÁREA MEJORA COMPETENCIAL'!Y95=7,95,
IF('ÁREA MEJORA COMPETENCIAL'!Y95=8,108,
IF('ÁREA MEJORA COMPETENCIAL'!Y95=9,120,
IF('ÁREA MEJORA COMPETENCIAL'!Y95=10,132,
IF('ÁREA MEJORA COMPETENCIAL'!Y95=11,145,
IF('ÁREA MEJORA COMPETENCIAL'!Y95=12,161,
IF('ÁREA MEJORA COMPETENCIAL'!Y95=13,174,
IF('ÁREA MEJORA COMPETENCIAL'!Y95=14,186,
IF('ÁREA MEJORA COMPETENCIAL'!Y95=15,199,
IF('ÁREA MEJORA COMPETENCIAL'!Y95=16,211,
IF('ÁREA MEJORA COMPETENCIAL'!Y95=17,228,
IF('ÁREA MEJORA COMPETENCIAL'!Y95=18,240,
"")))))))))))))))))))</f>
        <v/>
      </c>
      <c r="P95" s="301" t="str">
        <f>IF(ISBLANK('ÁREA MEJORA COMPETENCIAL'!S95),"",
IF('ÁREA MEJORA COMPETENCIAL'!Y95=1,12,
IF('ÁREA MEJORA COMPETENCIAL'!Y95=2,24,
IF('ÁREA MEJORA COMPETENCIAL'!Y95=7,95,
IF('ÁREA MEJORA COMPETENCIAL'!Y95=8,108,
IF('ÁREA MEJORA COMPETENCIAL'!Y95=9,120,
IF('ÁREA MEJORA COMPETENCIAL'!Y95=10,132,
IF('ÁREA MEJORA COMPETENCIAL'!Y95=11,145,
IF('ÁREA MEJORA COMPETENCIAL'!Y95=12,161,
IF('ÁREA MEJORA COMPETENCIAL'!Y95=13,174,
IF('ÁREA MEJORA COMPETENCIAL'!Y95=14,186,
IF('ÁREA MEJORA COMPETENCIAL'!Y95=15,199,
IF('ÁREA MEJORA COMPETENCIAL'!Y95=16,211,
IF('ÁREA MEJORA COMPETENCIAL'!Y95=17,228,
IF('ÁREA MEJORA COMPETENCIAL'!Y95=18,240,
"")))))))))))))))</f>
        <v/>
      </c>
      <c r="Q95" s="302" t="str">
        <f>IF(ISBLANK('ÁREA MEJORA COMPETENCIAL'!S95),"",SUM('ÁREA MEJORA COMPETENCIAL'!CW95,'ÁREA ACOMPAÑAMIENTO INT TÉC'!X95,'ÁREA COMPLEMENTARIA'!CO95))</f>
        <v/>
      </c>
      <c r="R95" s="303" t="str">
        <f>IF(N95="","",IF(Q95&gt;=P95,"",IF(AND(H95="NO",'ÁREA MEJORA COMPETENCIAL'!CY95&gt;=75%,'ÁREA ACOMPAÑAMIENTO INT TÉC'!Z95&gt;=75%,'ÁREA COMPLEMENTARIA'!CQ95&gt;=75%),"SI","NO")))</f>
        <v/>
      </c>
      <c r="S95" s="303" t="str">
        <f>IF(N95="","",IF(Q95&gt;=P95,"",(IF(AND(J95="NO",'ÁREA ACOMPAÑAMIENTO INT TÉC'!Z95&gt;=75%,'ÁREA MEJORA COMPETENCIAL'!CY95&gt;=75%,'ÁREA COMPLEMENTARIA'!CQ95&gt;=75%),"SI","NO"))))</f>
        <v/>
      </c>
      <c r="T95" s="303" t="str">
        <f>IF(N95="","",IF(Q95&gt;=P95,"",(IF(AND(L95="NO",'ÁREA COMPLEMENTARIA'!CQ95&gt;=75%,'ÁREA MEJORA COMPETENCIAL'!CY95&gt;=75%,'ÁREA ACOMPAÑAMIENTO INT TÉC'!Z95&gt;=75%),"SI","NO"))))</f>
        <v/>
      </c>
      <c r="U95" s="300" t="str">
        <f t="shared" si="8"/>
        <v/>
      </c>
      <c r="V95" s="300" t="str">
        <f t="shared" si="9"/>
        <v/>
      </c>
      <c r="W95" s="300" t="str">
        <f>IF(
 Q95=0,
 "NO",
 IF(
  OR('ÁREA MEJORA COMPETENCIAL'!Y95=0, ISBLANK('ÁREA MEJORA COMPETENCIAL'!S95)),
  "",
  IF(
   AND(U95&lt;&gt;"NO PARTICIPANTE", V95&lt;&gt;"NO PARTICIPANTE"),
   "SI",
   "NO"
  )
 )
)</f>
        <v/>
      </c>
      <c r="X95" s="300" t="str">
        <f t="shared" si="10"/>
        <v/>
      </c>
      <c r="Y95" s="300" t="str">
        <f t="shared" si="11"/>
        <v/>
      </c>
      <c r="Z95" s="304" t="str">
        <f>IF(AND('ÁREA MEJORA COMPETENCIAL'!Y95&gt;6,'ÁREA MEJORA COMPETENCIAL'!CW95&gt;=32,'ÁREA ACOMPAÑAMIENTO INT TÉC'!X95&gt;=27,'ÁREA COMPLEMENTARIA'!CO95&gt;=20,Q95&gt;=P95),"SI","")</f>
        <v/>
      </c>
      <c r="AA95" s="305" t="str">
        <f>IF(ISBLANK('ÁREA MEJORA COMPETENCIAL'!S95),"",IF(Q95&gt;=P95,"",IF('ÁREA COMPLEMENTARIA'!CN95="","NO PROCEDE",IF(N95=3,"",IF(OR(R95="SI",S95="SI",T95="SI"),"SI","NO")))))</f>
        <v/>
      </c>
      <c r="AB95" s="300" t="str">
        <f>IF(ISBLANK('ÁREA MEJORA COMPETENCIAL'!S95),"",IF(AA95="SI", "SI(*)",IF(OR(N95=3,X95="SI",Y95="SI",Z95="SI"),"SI","NO")))</f>
        <v/>
      </c>
      <c r="AC95" s="331" t="str">
        <f>IF(
   ISBLANK('ÁREA MEJORA COMPETENCIAL'!S95),
   "",
   IF(
      AND(
        'ÁREA MEJORA COMPETENCIAL'!Y95&gt;6,
        'ÁREA MEJORA COMPETENCIAL'!CW95&lt;=32,
        'ÁREA ACOMPAÑAMIENTO INT TÉC'!X95&lt;=27,
        'ÁREA COMPLEMENTARIA'!CO95&lt;=20,
        Q95&lt;=P95
      ),
      0,
         IF(
               Q95=0,
               0,
               IF(
                  Z95="SI",
                  Q95/P95,
                  IF(
                     AA95="SI",
                     75/100,IF(P95=12,Q95/P95, IF(P95=24,Q95/P95, IF(
         AND('ÁREA MEJORA COMPETENCIAL'!Y95&gt;6, N95&lt;3),
         N95/3,      IF(
            OR(P95="", P95=0),
            N95/3,
                     ""
                  )
               )
            )
         )
      )
   )
)))</f>
        <v/>
      </c>
      <c r="AD95" s="7"/>
      <c r="AE95" s="5"/>
      <c r="AF95" s="5"/>
      <c r="AG95" s="5"/>
      <c r="AH95" s="5"/>
      <c r="AI95" s="5"/>
      <c r="AJ95" s="5"/>
      <c r="AK95" s="5"/>
      <c r="AL95" s="5"/>
      <c r="AM95" s="5"/>
      <c r="AN95" s="5"/>
      <c r="AO95" s="138"/>
    </row>
    <row r="96" spans="1:42" s="59" customFormat="1" ht="18" customHeight="1" x14ac:dyDescent="0.3">
      <c r="A96" s="290" t="str">
        <f>IF(ISBLANK('ÁREA MEJORA COMPETENCIAL'!A96),"",'ÁREA MEJORA COMPETENCIAL'!A96)</f>
        <v/>
      </c>
      <c r="B96" s="291" t="str">
        <f>IF(ISBLANK('ÁREA MEJORA COMPETENCIAL'!B96),"",'ÁREA MEJORA COMPETENCIAL'!B96)</f>
        <v/>
      </c>
      <c r="C96" s="291" t="str">
        <f>IF(ISBLANK('ÁREA MEJORA COMPETENCIAL'!C96),"",'ÁREA MEJORA COMPETENCIAL'!C96)</f>
        <v/>
      </c>
      <c r="D96" s="292" t="str">
        <f>IF(ISBLANK('ÁREA MEJORA COMPETENCIAL'!D96),"",'ÁREA MEJORA COMPETENCIAL'!D96)</f>
        <v/>
      </c>
      <c r="E96" s="292" t="str">
        <f>IF(ISBLANK('ÁREA MEJORA COMPETENCIAL'!E96),"",'ÁREA MEJORA COMPETENCIAL'!E96)</f>
        <v/>
      </c>
      <c r="F96" s="292" t="str">
        <f>IF(ISBLANK('ÁREA MEJORA COMPETENCIAL'!F96),"",'ÁREA MEJORA COMPETENCIAL'!F96)</f>
        <v/>
      </c>
      <c r="G96" s="293"/>
      <c r="H96" s="294" t="str">
        <f>IF(ISBLANK('ÁREA MEJORA COMPETENCIAL'!S96),"",IF('ÁREA MEJORA COMPETENCIAL'!CX96="","",IF('ÁREA MEJORA COMPETENCIAL'!CX96&gt;=0,"SI","NO")))</f>
        <v/>
      </c>
      <c r="I96" s="295" t="str">
        <f>IF('ÁREA MEJORA COMPETENCIAL'!CY96="VER RESULTADOS","",'ÁREA MEJORA COMPETENCIAL'!CY96)</f>
        <v/>
      </c>
      <c r="J96" s="296" t="str">
        <f>IF(ISBLANK('ÁREA MEJORA COMPETENCIAL'!S96),"",IF('ÁREA MEJORA COMPETENCIAL'!CX96="","",IF('ÁREA ACOMPAÑAMIENTO INT TÉC'!Y96&gt;=0,"SI","NO")))</f>
        <v/>
      </c>
      <c r="K96" s="297" t="str">
        <f>IF('ÁREA ACOMPAÑAMIENTO INT TÉC'!Z96="VER RESULTADOS","",'ÁREA ACOMPAÑAMIENTO INT TÉC'!Z96)</f>
        <v/>
      </c>
      <c r="L96" s="298" t="str">
        <f>IF(ISBLANK('ÁREA MEJORA COMPETENCIAL'!S96),"",IF('ÁREA MEJORA COMPETENCIAL'!CX96="","",IF('ÁREA COMPLEMENTARIA'!CP96&gt;=0,"SI","NO")))</f>
        <v/>
      </c>
      <c r="M96" s="299" t="str">
        <f>IF('ÁREA COMPLEMENTARIA'!CQ96="VER RESULTADOS","",'ÁREA COMPLEMENTARIA'!CQ96)</f>
        <v/>
      </c>
      <c r="N96" s="300" t="str">
        <f>IF('ÁREA MEJORA COMPETENCIAL'!CX96="","",IF(ISBLANK('ÁREA MEJORA COMPETENCIAL'!S96),"",COUNTIF(H96:L96,"SI")))</f>
        <v/>
      </c>
      <c r="O96" s="300" t="str">
        <f>IF(ISBLANK('ÁREA MEJORA COMPETENCIAL'!S96),"",
IF('ÁREA MEJORA COMPETENCIAL'!Y96=1,12,
IF('ÁREA MEJORA COMPETENCIAL'!Y96=2,24,
IF('ÁREA MEJORA COMPETENCIAL'!Y96=3,37,IF('ÁREA MEJORA COMPETENCIAL'!T96=4,54,
IF('ÁREA MEJORA COMPETENCIAL'!Y96=5,66,
IF('ÁREA MEJORA COMPETENCIAL'!Y96=6,79,
IF('ÁREA MEJORA COMPETENCIAL'!Y96=7,95,
IF('ÁREA MEJORA COMPETENCIAL'!Y96=8,108,
IF('ÁREA MEJORA COMPETENCIAL'!Y96=9,120,
IF('ÁREA MEJORA COMPETENCIAL'!Y96=10,132,
IF('ÁREA MEJORA COMPETENCIAL'!Y96=11,145,
IF('ÁREA MEJORA COMPETENCIAL'!Y96=12,161,
IF('ÁREA MEJORA COMPETENCIAL'!Y96=13,174,
IF('ÁREA MEJORA COMPETENCIAL'!Y96=14,186,
IF('ÁREA MEJORA COMPETENCIAL'!Y96=15,199,
IF('ÁREA MEJORA COMPETENCIAL'!Y96=16,211,
IF('ÁREA MEJORA COMPETENCIAL'!Y96=17,228,
IF('ÁREA MEJORA COMPETENCIAL'!Y96=18,240,
"")))))))))))))))))))</f>
        <v/>
      </c>
      <c r="P96" s="301" t="str">
        <f>IF(ISBLANK('ÁREA MEJORA COMPETENCIAL'!S96),"",
IF('ÁREA MEJORA COMPETENCIAL'!Y96=1,12,
IF('ÁREA MEJORA COMPETENCIAL'!Y96=2,24,
IF('ÁREA MEJORA COMPETENCIAL'!Y96=7,95,
IF('ÁREA MEJORA COMPETENCIAL'!Y96=8,108,
IF('ÁREA MEJORA COMPETENCIAL'!Y96=9,120,
IF('ÁREA MEJORA COMPETENCIAL'!Y96=10,132,
IF('ÁREA MEJORA COMPETENCIAL'!Y96=11,145,
IF('ÁREA MEJORA COMPETENCIAL'!Y96=12,161,
IF('ÁREA MEJORA COMPETENCIAL'!Y96=13,174,
IF('ÁREA MEJORA COMPETENCIAL'!Y96=14,186,
IF('ÁREA MEJORA COMPETENCIAL'!Y96=15,199,
IF('ÁREA MEJORA COMPETENCIAL'!Y96=16,211,
IF('ÁREA MEJORA COMPETENCIAL'!Y96=17,228,
IF('ÁREA MEJORA COMPETENCIAL'!Y96=18,240,
"")))))))))))))))</f>
        <v/>
      </c>
      <c r="Q96" s="302" t="str">
        <f>IF(ISBLANK('ÁREA MEJORA COMPETENCIAL'!S96),"",SUM('ÁREA MEJORA COMPETENCIAL'!CW96,'ÁREA ACOMPAÑAMIENTO INT TÉC'!X96,'ÁREA COMPLEMENTARIA'!CO96))</f>
        <v/>
      </c>
      <c r="R96" s="303" t="str">
        <f>IF(N96="","",IF(Q96&gt;=P96,"",IF(AND(H96="NO",'ÁREA MEJORA COMPETENCIAL'!CY96&gt;=75%,'ÁREA ACOMPAÑAMIENTO INT TÉC'!Z96&gt;=75%,'ÁREA COMPLEMENTARIA'!CQ96&gt;=75%),"SI","NO")))</f>
        <v/>
      </c>
      <c r="S96" s="303" t="str">
        <f>IF(N96="","",IF(Q96&gt;=P96,"",(IF(AND(J96="NO",'ÁREA ACOMPAÑAMIENTO INT TÉC'!Z96&gt;=75%,'ÁREA MEJORA COMPETENCIAL'!CY96&gt;=75%,'ÁREA COMPLEMENTARIA'!CQ96&gt;=75%),"SI","NO"))))</f>
        <v/>
      </c>
      <c r="T96" s="303" t="str">
        <f>IF(N96="","",IF(Q96&gt;=P96,"",(IF(AND(L96="NO",'ÁREA COMPLEMENTARIA'!CQ96&gt;=75%,'ÁREA MEJORA COMPETENCIAL'!CY96&gt;=75%,'ÁREA ACOMPAÑAMIENTO INT TÉC'!Z96&gt;=75%),"SI","NO"))))</f>
        <v/>
      </c>
      <c r="U96" s="300" t="str">
        <f t="shared" si="8"/>
        <v/>
      </c>
      <c r="V96" s="300" t="str">
        <f t="shared" si="9"/>
        <v/>
      </c>
      <c r="W96" s="300" t="str">
        <f>IF(
 Q96=0,
 "NO",
 IF(
  OR('ÁREA MEJORA COMPETENCIAL'!Y96=0, ISBLANK('ÁREA MEJORA COMPETENCIAL'!S96)),
  "",
  IF(
   AND(U96&lt;&gt;"NO PARTICIPANTE", V96&lt;&gt;"NO PARTICIPANTE"),
   "SI",
   "NO"
  )
 )
)</f>
        <v/>
      </c>
      <c r="X96" s="300" t="str">
        <f t="shared" si="10"/>
        <v/>
      </c>
      <c r="Y96" s="300" t="str">
        <f t="shared" si="11"/>
        <v/>
      </c>
      <c r="Z96" s="304" t="str">
        <f>IF(AND('ÁREA MEJORA COMPETENCIAL'!Y96&gt;6,'ÁREA MEJORA COMPETENCIAL'!CW96&gt;=32,'ÁREA ACOMPAÑAMIENTO INT TÉC'!X96&gt;=27,'ÁREA COMPLEMENTARIA'!CO96&gt;=20,Q96&gt;=P96),"SI","")</f>
        <v/>
      </c>
      <c r="AA96" s="305" t="str">
        <f>IF(ISBLANK('ÁREA MEJORA COMPETENCIAL'!S96),"",IF(Q96&gt;=P96,"",IF('ÁREA COMPLEMENTARIA'!CN96="","NO PROCEDE",IF(N96=3,"",IF(OR(R96="SI",S96="SI",T96="SI"),"SI","NO")))))</f>
        <v/>
      </c>
      <c r="AB96" s="300" t="str">
        <f>IF(ISBLANK('ÁREA MEJORA COMPETENCIAL'!S96),"",IF(AA96="SI", "SI(*)",IF(OR(N96=3,X96="SI",Y96="SI",Z96="SI"),"SI","NO")))</f>
        <v/>
      </c>
      <c r="AC96" s="331" t="str">
        <f>IF(
   ISBLANK('ÁREA MEJORA COMPETENCIAL'!S96),
   "",
   IF(
      AND(
        'ÁREA MEJORA COMPETENCIAL'!Y96&gt;6,
        'ÁREA MEJORA COMPETENCIAL'!CW96&lt;=32,
        'ÁREA ACOMPAÑAMIENTO INT TÉC'!X96&lt;=27,
        'ÁREA COMPLEMENTARIA'!CO96&lt;=20,
        Q96&lt;=P96
      ),
      0,
         IF(
               Q96=0,
               0,
               IF(
                  Z96="SI",
                  Q96/P96,
                  IF(
                     AA96="SI",
                     75/100,IF(P96=12,Q96/P96, IF(P96=24,Q96/P96, IF(
         AND('ÁREA MEJORA COMPETENCIAL'!Y96&gt;6, N96&lt;3),
         N96/3,      IF(
            OR(P96="", P96=0),
            N96/3,
                     ""
                  )
               )
            )
         )
      )
   )
)))</f>
        <v/>
      </c>
      <c r="AD96" s="7"/>
      <c r="AE96" s="5"/>
      <c r="AF96" s="5"/>
      <c r="AG96" s="5"/>
      <c r="AH96" s="5"/>
      <c r="AI96" s="5"/>
      <c r="AJ96" s="5"/>
      <c r="AK96" s="5"/>
      <c r="AL96" s="5"/>
      <c r="AM96" s="5"/>
      <c r="AN96" s="5"/>
      <c r="AO96" s="138"/>
    </row>
    <row r="97" spans="1:42" s="59" customFormat="1" ht="18" customHeight="1" x14ac:dyDescent="0.3">
      <c r="A97" s="290" t="str">
        <f>IF(ISBLANK('ÁREA MEJORA COMPETENCIAL'!A97),"",'ÁREA MEJORA COMPETENCIAL'!A97)</f>
        <v/>
      </c>
      <c r="B97" s="291" t="str">
        <f>IF(ISBLANK('ÁREA MEJORA COMPETENCIAL'!B97),"",'ÁREA MEJORA COMPETENCIAL'!B97)</f>
        <v/>
      </c>
      <c r="C97" s="291" t="str">
        <f>IF(ISBLANK('ÁREA MEJORA COMPETENCIAL'!C97),"",'ÁREA MEJORA COMPETENCIAL'!C97)</f>
        <v/>
      </c>
      <c r="D97" s="292" t="str">
        <f>IF(ISBLANK('ÁREA MEJORA COMPETENCIAL'!D97),"",'ÁREA MEJORA COMPETENCIAL'!D97)</f>
        <v/>
      </c>
      <c r="E97" s="292" t="str">
        <f>IF(ISBLANK('ÁREA MEJORA COMPETENCIAL'!E97),"",'ÁREA MEJORA COMPETENCIAL'!E97)</f>
        <v/>
      </c>
      <c r="F97" s="292" t="str">
        <f>IF(ISBLANK('ÁREA MEJORA COMPETENCIAL'!F97),"",'ÁREA MEJORA COMPETENCIAL'!F97)</f>
        <v/>
      </c>
      <c r="G97" s="293"/>
      <c r="H97" s="294" t="str">
        <f>IF(ISBLANK('ÁREA MEJORA COMPETENCIAL'!S97),"",IF('ÁREA MEJORA COMPETENCIAL'!CX97="","",IF('ÁREA MEJORA COMPETENCIAL'!CX97&gt;=0,"SI","NO")))</f>
        <v/>
      </c>
      <c r="I97" s="295" t="str">
        <f>IF('ÁREA MEJORA COMPETENCIAL'!CY97="VER RESULTADOS","",'ÁREA MEJORA COMPETENCIAL'!CY97)</f>
        <v/>
      </c>
      <c r="J97" s="296" t="str">
        <f>IF(ISBLANK('ÁREA MEJORA COMPETENCIAL'!S97),"",IF('ÁREA MEJORA COMPETENCIAL'!CX97="","",IF('ÁREA ACOMPAÑAMIENTO INT TÉC'!Y97&gt;=0,"SI","NO")))</f>
        <v/>
      </c>
      <c r="K97" s="297" t="str">
        <f>IF('ÁREA ACOMPAÑAMIENTO INT TÉC'!Z97="VER RESULTADOS","",'ÁREA ACOMPAÑAMIENTO INT TÉC'!Z97)</f>
        <v/>
      </c>
      <c r="L97" s="298" t="str">
        <f>IF(ISBLANK('ÁREA MEJORA COMPETENCIAL'!S97),"",IF('ÁREA MEJORA COMPETENCIAL'!CX97="","",IF('ÁREA COMPLEMENTARIA'!CP97&gt;=0,"SI","NO")))</f>
        <v/>
      </c>
      <c r="M97" s="299" t="str">
        <f>IF('ÁREA COMPLEMENTARIA'!CQ97="VER RESULTADOS","",'ÁREA COMPLEMENTARIA'!CQ97)</f>
        <v/>
      </c>
      <c r="N97" s="300" t="str">
        <f>IF('ÁREA MEJORA COMPETENCIAL'!CX97="","",IF(ISBLANK('ÁREA MEJORA COMPETENCIAL'!S97),"",COUNTIF(H97:L97,"SI")))</f>
        <v/>
      </c>
      <c r="O97" s="300" t="str">
        <f>IF(ISBLANK('ÁREA MEJORA COMPETENCIAL'!S97),"",
IF('ÁREA MEJORA COMPETENCIAL'!Y97=1,12,
IF('ÁREA MEJORA COMPETENCIAL'!Y97=2,24,
IF('ÁREA MEJORA COMPETENCIAL'!Y97=3,37,IF('ÁREA MEJORA COMPETENCIAL'!T97=4,54,
IF('ÁREA MEJORA COMPETENCIAL'!Y97=5,66,
IF('ÁREA MEJORA COMPETENCIAL'!Y97=6,79,
IF('ÁREA MEJORA COMPETENCIAL'!Y97=7,95,
IF('ÁREA MEJORA COMPETENCIAL'!Y97=8,108,
IF('ÁREA MEJORA COMPETENCIAL'!Y97=9,120,
IF('ÁREA MEJORA COMPETENCIAL'!Y97=10,132,
IF('ÁREA MEJORA COMPETENCIAL'!Y97=11,145,
IF('ÁREA MEJORA COMPETENCIAL'!Y97=12,161,
IF('ÁREA MEJORA COMPETENCIAL'!Y97=13,174,
IF('ÁREA MEJORA COMPETENCIAL'!Y97=14,186,
IF('ÁREA MEJORA COMPETENCIAL'!Y97=15,199,
IF('ÁREA MEJORA COMPETENCIAL'!Y97=16,211,
IF('ÁREA MEJORA COMPETENCIAL'!Y97=17,228,
IF('ÁREA MEJORA COMPETENCIAL'!Y97=18,240,
"")))))))))))))))))))</f>
        <v/>
      </c>
      <c r="P97" s="301" t="str">
        <f>IF(ISBLANK('ÁREA MEJORA COMPETENCIAL'!S97),"",
IF('ÁREA MEJORA COMPETENCIAL'!Y97=1,12,
IF('ÁREA MEJORA COMPETENCIAL'!Y97=2,24,
IF('ÁREA MEJORA COMPETENCIAL'!Y97=7,95,
IF('ÁREA MEJORA COMPETENCIAL'!Y97=8,108,
IF('ÁREA MEJORA COMPETENCIAL'!Y97=9,120,
IF('ÁREA MEJORA COMPETENCIAL'!Y97=10,132,
IF('ÁREA MEJORA COMPETENCIAL'!Y97=11,145,
IF('ÁREA MEJORA COMPETENCIAL'!Y97=12,161,
IF('ÁREA MEJORA COMPETENCIAL'!Y97=13,174,
IF('ÁREA MEJORA COMPETENCIAL'!Y97=14,186,
IF('ÁREA MEJORA COMPETENCIAL'!Y97=15,199,
IF('ÁREA MEJORA COMPETENCIAL'!Y97=16,211,
IF('ÁREA MEJORA COMPETENCIAL'!Y97=17,228,
IF('ÁREA MEJORA COMPETENCIAL'!Y97=18,240,
"")))))))))))))))</f>
        <v/>
      </c>
      <c r="Q97" s="302" t="str">
        <f>IF(ISBLANK('ÁREA MEJORA COMPETENCIAL'!S97),"",SUM('ÁREA MEJORA COMPETENCIAL'!CW97,'ÁREA ACOMPAÑAMIENTO INT TÉC'!X97,'ÁREA COMPLEMENTARIA'!CO97))</f>
        <v/>
      </c>
      <c r="R97" s="303" t="str">
        <f>IF(N97="","",IF(Q97&gt;=P97,"",IF(AND(H97="NO",'ÁREA MEJORA COMPETENCIAL'!CY97&gt;=75%,'ÁREA ACOMPAÑAMIENTO INT TÉC'!Z97&gt;=75%,'ÁREA COMPLEMENTARIA'!CQ97&gt;=75%),"SI","NO")))</f>
        <v/>
      </c>
      <c r="S97" s="303" t="str">
        <f>IF(N97="","",IF(Q97&gt;=P97,"",(IF(AND(J97="NO",'ÁREA ACOMPAÑAMIENTO INT TÉC'!Z97&gt;=75%,'ÁREA MEJORA COMPETENCIAL'!CY97&gt;=75%,'ÁREA COMPLEMENTARIA'!CQ97&gt;=75%),"SI","NO"))))</f>
        <v/>
      </c>
      <c r="T97" s="303" t="str">
        <f>IF(N97="","",IF(Q97&gt;=P97,"",(IF(AND(L97="NO",'ÁREA COMPLEMENTARIA'!CQ97&gt;=75%,'ÁREA MEJORA COMPETENCIAL'!CY97&gt;=75%,'ÁREA ACOMPAÑAMIENTO INT TÉC'!Z97&gt;=75%),"SI","NO"))))</f>
        <v/>
      </c>
      <c r="U97" s="300" t="str">
        <f t="shared" si="8"/>
        <v/>
      </c>
      <c r="V97" s="300" t="str">
        <f t="shared" si="9"/>
        <v/>
      </c>
      <c r="W97" s="300" t="str">
        <f>IF(
 Q97=0,
 "NO",
 IF(
  OR('ÁREA MEJORA COMPETENCIAL'!Y97=0, ISBLANK('ÁREA MEJORA COMPETENCIAL'!S97)),
  "",
  IF(
   AND(U97&lt;&gt;"NO PARTICIPANTE", V97&lt;&gt;"NO PARTICIPANTE"),
   "SI",
   "NO"
  )
 )
)</f>
        <v/>
      </c>
      <c r="X97" s="300" t="str">
        <f t="shared" si="10"/>
        <v/>
      </c>
      <c r="Y97" s="300" t="str">
        <f t="shared" si="11"/>
        <v/>
      </c>
      <c r="Z97" s="304" t="str">
        <f>IF(AND('ÁREA MEJORA COMPETENCIAL'!Y97&gt;6,'ÁREA MEJORA COMPETENCIAL'!CW97&gt;=32,'ÁREA ACOMPAÑAMIENTO INT TÉC'!X97&gt;=27,'ÁREA COMPLEMENTARIA'!CO97&gt;=20,Q97&gt;=P97),"SI","")</f>
        <v/>
      </c>
      <c r="AA97" s="305" t="str">
        <f>IF(ISBLANK('ÁREA MEJORA COMPETENCIAL'!S97),"",IF(Q97&gt;=P97,"",IF('ÁREA COMPLEMENTARIA'!CN97="","NO PROCEDE",IF(N97=3,"",IF(OR(R97="SI",S97="SI",T97="SI"),"SI","NO")))))</f>
        <v/>
      </c>
      <c r="AB97" s="300" t="str">
        <f>IF(ISBLANK('ÁREA MEJORA COMPETENCIAL'!S97),"",IF(AA97="SI", "SI(*)",IF(OR(N97=3,X97="SI",Y97="SI",Z97="SI"),"SI","NO")))</f>
        <v/>
      </c>
      <c r="AC97" s="331" t="str">
        <f>IF(
   ISBLANK('ÁREA MEJORA COMPETENCIAL'!S97),
   "",
   IF(
      AND(
        'ÁREA MEJORA COMPETENCIAL'!Y97&gt;6,
        'ÁREA MEJORA COMPETENCIAL'!CW97&lt;=32,
        'ÁREA ACOMPAÑAMIENTO INT TÉC'!X97&lt;=27,
        'ÁREA COMPLEMENTARIA'!CO97&lt;=20,
        Q97&lt;=P97
      ),
      0,
         IF(
               Q97=0,
               0,
               IF(
                  Z97="SI",
                  Q97/P97,
                  IF(
                     AA97="SI",
                     75/100,IF(P97=12,Q97/P97, IF(P97=24,Q97/P97, IF(
         AND('ÁREA MEJORA COMPETENCIAL'!Y97&gt;6, N97&lt;3),
         N97/3,      IF(
            OR(P97="", P97=0),
            N97/3,
                     ""
                  )
               )
            )
         )
      )
   )
)))</f>
        <v/>
      </c>
      <c r="AD97" s="7"/>
      <c r="AE97" s="5"/>
      <c r="AF97" s="5"/>
      <c r="AG97" s="5"/>
      <c r="AH97" s="5"/>
      <c r="AI97" s="5"/>
      <c r="AJ97" s="5"/>
      <c r="AK97" s="5"/>
      <c r="AL97" s="5"/>
      <c r="AM97" s="5"/>
      <c r="AN97" s="5"/>
      <c r="AO97" s="138"/>
    </row>
    <row r="98" spans="1:42" s="59" customFormat="1" ht="18" customHeight="1" x14ac:dyDescent="0.3">
      <c r="A98" s="290" t="str">
        <f>IF(ISBLANK('ÁREA MEJORA COMPETENCIAL'!A98),"",'ÁREA MEJORA COMPETENCIAL'!A98)</f>
        <v/>
      </c>
      <c r="B98" s="291" t="str">
        <f>IF(ISBLANK('ÁREA MEJORA COMPETENCIAL'!B98),"",'ÁREA MEJORA COMPETENCIAL'!B98)</f>
        <v/>
      </c>
      <c r="C98" s="291" t="str">
        <f>IF(ISBLANK('ÁREA MEJORA COMPETENCIAL'!C98),"",'ÁREA MEJORA COMPETENCIAL'!C98)</f>
        <v/>
      </c>
      <c r="D98" s="292" t="str">
        <f>IF(ISBLANK('ÁREA MEJORA COMPETENCIAL'!D98),"",'ÁREA MEJORA COMPETENCIAL'!D98)</f>
        <v/>
      </c>
      <c r="E98" s="292" t="str">
        <f>IF(ISBLANK('ÁREA MEJORA COMPETENCIAL'!E98),"",'ÁREA MEJORA COMPETENCIAL'!E98)</f>
        <v/>
      </c>
      <c r="F98" s="292" t="str">
        <f>IF(ISBLANK('ÁREA MEJORA COMPETENCIAL'!F98),"",'ÁREA MEJORA COMPETENCIAL'!F98)</f>
        <v/>
      </c>
      <c r="G98" s="293"/>
      <c r="H98" s="294" t="str">
        <f>IF(ISBLANK('ÁREA MEJORA COMPETENCIAL'!S98),"",IF('ÁREA MEJORA COMPETENCIAL'!CX98="","",IF('ÁREA MEJORA COMPETENCIAL'!CX98&gt;=0,"SI","NO")))</f>
        <v/>
      </c>
      <c r="I98" s="295" t="str">
        <f>IF('ÁREA MEJORA COMPETENCIAL'!CY98="VER RESULTADOS","",'ÁREA MEJORA COMPETENCIAL'!CY98)</f>
        <v/>
      </c>
      <c r="J98" s="296" t="str">
        <f>IF(ISBLANK('ÁREA MEJORA COMPETENCIAL'!S98),"",IF('ÁREA MEJORA COMPETENCIAL'!CX98="","",IF('ÁREA ACOMPAÑAMIENTO INT TÉC'!Y98&gt;=0,"SI","NO")))</f>
        <v/>
      </c>
      <c r="K98" s="297" t="str">
        <f>IF('ÁREA ACOMPAÑAMIENTO INT TÉC'!Z98="VER RESULTADOS","",'ÁREA ACOMPAÑAMIENTO INT TÉC'!Z98)</f>
        <v/>
      </c>
      <c r="L98" s="298" t="str">
        <f>IF(ISBLANK('ÁREA MEJORA COMPETENCIAL'!S98),"",IF('ÁREA MEJORA COMPETENCIAL'!CX98="","",IF('ÁREA COMPLEMENTARIA'!CP98&gt;=0,"SI","NO")))</f>
        <v/>
      </c>
      <c r="M98" s="299" t="str">
        <f>IF('ÁREA COMPLEMENTARIA'!CQ98="VER RESULTADOS","",'ÁREA COMPLEMENTARIA'!CQ98)</f>
        <v/>
      </c>
      <c r="N98" s="300" t="str">
        <f>IF('ÁREA MEJORA COMPETENCIAL'!CX98="","",IF(ISBLANK('ÁREA MEJORA COMPETENCIAL'!S98),"",COUNTIF(H98:L98,"SI")))</f>
        <v/>
      </c>
      <c r="O98" s="300" t="str">
        <f>IF(ISBLANK('ÁREA MEJORA COMPETENCIAL'!S98),"",
IF('ÁREA MEJORA COMPETENCIAL'!Y98=1,12,
IF('ÁREA MEJORA COMPETENCIAL'!Y98=2,24,
IF('ÁREA MEJORA COMPETENCIAL'!Y98=3,37,IF('ÁREA MEJORA COMPETENCIAL'!T98=4,54,
IF('ÁREA MEJORA COMPETENCIAL'!Y98=5,66,
IF('ÁREA MEJORA COMPETENCIAL'!Y98=6,79,
IF('ÁREA MEJORA COMPETENCIAL'!Y98=7,95,
IF('ÁREA MEJORA COMPETENCIAL'!Y98=8,108,
IF('ÁREA MEJORA COMPETENCIAL'!Y98=9,120,
IF('ÁREA MEJORA COMPETENCIAL'!Y98=10,132,
IF('ÁREA MEJORA COMPETENCIAL'!Y98=11,145,
IF('ÁREA MEJORA COMPETENCIAL'!Y98=12,161,
IF('ÁREA MEJORA COMPETENCIAL'!Y98=13,174,
IF('ÁREA MEJORA COMPETENCIAL'!Y98=14,186,
IF('ÁREA MEJORA COMPETENCIAL'!Y98=15,199,
IF('ÁREA MEJORA COMPETENCIAL'!Y98=16,211,
IF('ÁREA MEJORA COMPETENCIAL'!Y98=17,228,
IF('ÁREA MEJORA COMPETENCIAL'!Y98=18,240,
"")))))))))))))))))))</f>
        <v/>
      </c>
      <c r="P98" s="301" t="str">
        <f>IF(ISBLANK('ÁREA MEJORA COMPETENCIAL'!S98),"",
IF('ÁREA MEJORA COMPETENCIAL'!Y98=1,12,
IF('ÁREA MEJORA COMPETENCIAL'!Y98=2,24,
IF('ÁREA MEJORA COMPETENCIAL'!Y98=7,95,
IF('ÁREA MEJORA COMPETENCIAL'!Y98=8,108,
IF('ÁREA MEJORA COMPETENCIAL'!Y98=9,120,
IF('ÁREA MEJORA COMPETENCIAL'!Y98=10,132,
IF('ÁREA MEJORA COMPETENCIAL'!Y98=11,145,
IF('ÁREA MEJORA COMPETENCIAL'!Y98=12,161,
IF('ÁREA MEJORA COMPETENCIAL'!Y98=13,174,
IF('ÁREA MEJORA COMPETENCIAL'!Y98=14,186,
IF('ÁREA MEJORA COMPETENCIAL'!Y98=15,199,
IF('ÁREA MEJORA COMPETENCIAL'!Y98=16,211,
IF('ÁREA MEJORA COMPETENCIAL'!Y98=17,228,
IF('ÁREA MEJORA COMPETENCIAL'!Y98=18,240,
"")))))))))))))))</f>
        <v/>
      </c>
      <c r="Q98" s="302" t="str">
        <f>IF(ISBLANK('ÁREA MEJORA COMPETENCIAL'!S98),"",SUM('ÁREA MEJORA COMPETENCIAL'!CW98,'ÁREA ACOMPAÑAMIENTO INT TÉC'!X98,'ÁREA COMPLEMENTARIA'!CO98))</f>
        <v/>
      </c>
      <c r="R98" s="303" t="str">
        <f>IF(N98="","",IF(Q98&gt;=P98,"",IF(AND(H98="NO",'ÁREA MEJORA COMPETENCIAL'!CY98&gt;=75%,'ÁREA ACOMPAÑAMIENTO INT TÉC'!Z98&gt;=75%,'ÁREA COMPLEMENTARIA'!CQ98&gt;=75%),"SI","NO")))</f>
        <v/>
      </c>
      <c r="S98" s="303" t="str">
        <f>IF(N98="","",IF(Q98&gt;=P98,"",(IF(AND(J98="NO",'ÁREA ACOMPAÑAMIENTO INT TÉC'!Z98&gt;=75%,'ÁREA MEJORA COMPETENCIAL'!CY98&gt;=75%,'ÁREA COMPLEMENTARIA'!CQ98&gt;=75%),"SI","NO"))))</f>
        <v/>
      </c>
      <c r="T98" s="303" t="str">
        <f>IF(N98="","",IF(Q98&gt;=P98,"",(IF(AND(L98="NO",'ÁREA COMPLEMENTARIA'!CQ98&gt;=75%,'ÁREA MEJORA COMPETENCIAL'!CY98&gt;=75%,'ÁREA ACOMPAÑAMIENTO INT TÉC'!Z98&gt;=75%),"SI","NO"))))</f>
        <v/>
      </c>
      <c r="U98" s="300" t="str">
        <f t="shared" si="8"/>
        <v/>
      </c>
      <c r="V98" s="300" t="str">
        <f t="shared" si="9"/>
        <v/>
      </c>
      <c r="W98" s="300" t="str">
        <f>IF(
 Q98=0,
 "NO",
 IF(
  OR('ÁREA MEJORA COMPETENCIAL'!Y98=0, ISBLANK('ÁREA MEJORA COMPETENCIAL'!S98)),
  "",
  IF(
   AND(U98&lt;&gt;"NO PARTICIPANTE", V98&lt;&gt;"NO PARTICIPANTE"),
   "SI",
   "NO"
  )
 )
)</f>
        <v/>
      </c>
      <c r="X98" s="300" t="str">
        <f t="shared" si="10"/>
        <v/>
      </c>
      <c r="Y98" s="300" t="str">
        <f t="shared" si="11"/>
        <v/>
      </c>
      <c r="Z98" s="304" t="str">
        <f>IF(AND('ÁREA MEJORA COMPETENCIAL'!Y98&gt;6,'ÁREA MEJORA COMPETENCIAL'!CW98&gt;=32,'ÁREA ACOMPAÑAMIENTO INT TÉC'!X98&gt;=27,'ÁREA COMPLEMENTARIA'!CO98&gt;=20,Q98&gt;=P98),"SI","")</f>
        <v/>
      </c>
      <c r="AA98" s="305" t="str">
        <f>IF(ISBLANK('ÁREA MEJORA COMPETENCIAL'!S98),"",IF(Q98&gt;=P98,"",IF('ÁREA COMPLEMENTARIA'!CN98="","NO PROCEDE",IF(N98=3,"",IF(OR(R98="SI",S98="SI",T98="SI"),"SI","NO")))))</f>
        <v/>
      </c>
      <c r="AB98" s="300" t="str">
        <f>IF(ISBLANK('ÁREA MEJORA COMPETENCIAL'!S98),"",IF(AA98="SI", "SI(*)",IF(OR(N98=3,X98="SI",Y98="SI",Z98="SI"),"SI","NO")))</f>
        <v/>
      </c>
      <c r="AC98" s="331" t="str">
        <f>IF(
   ISBLANK('ÁREA MEJORA COMPETENCIAL'!S98),
   "",
   IF(
      AND(
        'ÁREA MEJORA COMPETENCIAL'!Y98&gt;6,
        'ÁREA MEJORA COMPETENCIAL'!CW98&lt;=32,
        'ÁREA ACOMPAÑAMIENTO INT TÉC'!X98&lt;=27,
        'ÁREA COMPLEMENTARIA'!CO98&lt;=20,
        Q98&lt;=P98
      ),
      0,
         IF(
               Q98=0,
               0,
               IF(
                  Z98="SI",
                  Q98/P98,
                  IF(
                     AA98="SI",
                     75/100,IF(P98=12,Q98/P98, IF(P98=24,Q98/P98, IF(
         AND('ÁREA MEJORA COMPETENCIAL'!Y98&gt;6, N98&lt;3),
         N98/3,      IF(
            OR(P98="", P98=0),
            N98/3,
                     ""
                  )
               )
            )
         )
      )
   )
)))</f>
        <v/>
      </c>
      <c r="AD98" s="7"/>
      <c r="AE98" s="5"/>
      <c r="AF98" s="5"/>
      <c r="AG98" s="5"/>
      <c r="AH98" s="5"/>
      <c r="AI98" s="5"/>
      <c r="AJ98" s="5"/>
      <c r="AK98" s="5"/>
      <c r="AL98" s="5"/>
      <c r="AM98" s="5"/>
      <c r="AN98" s="5"/>
      <c r="AO98" s="138"/>
    </row>
    <row r="99" spans="1:42" s="59" customFormat="1" ht="18" customHeight="1" x14ac:dyDescent="0.3">
      <c r="A99" s="290" t="str">
        <f>IF(ISBLANK('ÁREA MEJORA COMPETENCIAL'!A99),"",'ÁREA MEJORA COMPETENCIAL'!A99)</f>
        <v/>
      </c>
      <c r="B99" s="291" t="str">
        <f>IF(ISBLANK('ÁREA MEJORA COMPETENCIAL'!B99),"",'ÁREA MEJORA COMPETENCIAL'!B99)</f>
        <v/>
      </c>
      <c r="C99" s="291" t="str">
        <f>IF(ISBLANK('ÁREA MEJORA COMPETENCIAL'!C99),"",'ÁREA MEJORA COMPETENCIAL'!C99)</f>
        <v/>
      </c>
      <c r="D99" s="292" t="str">
        <f>IF(ISBLANK('ÁREA MEJORA COMPETENCIAL'!D99),"",'ÁREA MEJORA COMPETENCIAL'!D99)</f>
        <v/>
      </c>
      <c r="E99" s="292" t="str">
        <f>IF(ISBLANK('ÁREA MEJORA COMPETENCIAL'!E99),"",'ÁREA MEJORA COMPETENCIAL'!E99)</f>
        <v/>
      </c>
      <c r="F99" s="292" t="str">
        <f>IF(ISBLANK('ÁREA MEJORA COMPETENCIAL'!F99),"",'ÁREA MEJORA COMPETENCIAL'!F99)</f>
        <v/>
      </c>
      <c r="G99" s="293"/>
      <c r="H99" s="294" t="str">
        <f>IF(ISBLANK('ÁREA MEJORA COMPETENCIAL'!S99),"",IF('ÁREA MEJORA COMPETENCIAL'!CX99="","",IF('ÁREA MEJORA COMPETENCIAL'!CX99&gt;=0,"SI","NO")))</f>
        <v/>
      </c>
      <c r="I99" s="295" t="str">
        <f>IF('ÁREA MEJORA COMPETENCIAL'!CY99="VER RESULTADOS","",'ÁREA MEJORA COMPETENCIAL'!CY99)</f>
        <v/>
      </c>
      <c r="J99" s="296" t="str">
        <f>IF(ISBLANK('ÁREA MEJORA COMPETENCIAL'!S99),"",IF('ÁREA MEJORA COMPETENCIAL'!CX99="","",IF('ÁREA ACOMPAÑAMIENTO INT TÉC'!Y99&gt;=0,"SI","NO")))</f>
        <v/>
      </c>
      <c r="K99" s="297" t="str">
        <f>IF('ÁREA ACOMPAÑAMIENTO INT TÉC'!Z99="VER RESULTADOS","",'ÁREA ACOMPAÑAMIENTO INT TÉC'!Z99)</f>
        <v/>
      </c>
      <c r="L99" s="298" t="str">
        <f>IF(ISBLANK('ÁREA MEJORA COMPETENCIAL'!S99),"",IF('ÁREA MEJORA COMPETENCIAL'!CX99="","",IF('ÁREA COMPLEMENTARIA'!CP99&gt;=0,"SI","NO")))</f>
        <v/>
      </c>
      <c r="M99" s="299" t="str">
        <f>IF('ÁREA COMPLEMENTARIA'!CQ99="VER RESULTADOS","",'ÁREA COMPLEMENTARIA'!CQ99)</f>
        <v/>
      </c>
      <c r="N99" s="300" t="str">
        <f>IF('ÁREA MEJORA COMPETENCIAL'!CX99="","",IF(ISBLANK('ÁREA MEJORA COMPETENCIAL'!S99),"",COUNTIF(H99:L99,"SI")))</f>
        <v/>
      </c>
      <c r="O99" s="300" t="str">
        <f>IF(ISBLANK('ÁREA MEJORA COMPETENCIAL'!S99),"",
IF('ÁREA MEJORA COMPETENCIAL'!Y99=1,12,
IF('ÁREA MEJORA COMPETENCIAL'!Y99=2,24,
IF('ÁREA MEJORA COMPETENCIAL'!Y99=3,37,IF('ÁREA MEJORA COMPETENCIAL'!T99=4,54,
IF('ÁREA MEJORA COMPETENCIAL'!Y99=5,66,
IF('ÁREA MEJORA COMPETENCIAL'!Y99=6,79,
IF('ÁREA MEJORA COMPETENCIAL'!Y99=7,95,
IF('ÁREA MEJORA COMPETENCIAL'!Y99=8,108,
IF('ÁREA MEJORA COMPETENCIAL'!Y99=9,120,
IF('ÁREA MEJORA COMPETENCIAL'!Y99=10,132,
IF('ÁREA MEJORA COMPETENCIAL'!Y99=11,145,
IF('ÁREA MEJORA COMPETENCIAL'!Y99=12,161,
IF('ÁREA MEJORA COMPETENCIAL'!Y99=13,174,
IF('ÁREA MEJORA COMPETENCIAL'!Y99=14,186,
IF('ÁREA MEJORA COMPETENCIAL'!Y99=15,199,
IF('ÁREA MEJORA COMPETENCIAL'!Y99=16,211,
IF('ÁREA MEJORA COMPETENCIAL'!Y99=17,228,
IF('ÁREA MEJORA COMPETENCIAL'!Y99=18,240,
"")))))))))))))))))))</f>
        <v/>
      </c>
      <c r="P99" s="301" t="str">
        <f>IF(ISBLANK('ÁREA MEJORA COMPETENCIAL'!S99),"",
IF('ÁREA MEJORA COMPETENCIAL'!Y99=1,12,
IF('ÁREA MEJORA COMPETENCIAL'!Y99=2,24,
IF('ÁREA MEJORA COMPETENCIAL'!Y99=7,95,
IF('ÁREA MEJORA COMPETENCIAL'!Y99=8,108,
IF('ÁREA MEJORA COMPETENCIAL'!Y99=9,120,
IF('ÁREA MEJORA COMPETENCIAL'!Y99=10,132,
IF('ÁREA MEJORA COMPETENCIAL'!Y99=11,145,
IF('ÁREA MEJORA COMPETENCIAL'!Y99=12,161,
IF('ÁREA MEJORA COMPETENCIAL'!Y99=13,174,
IF('ÁREA MEJORA COMPETENCIAL'!Y99=14,186,
IF('ÁREA MEJORA COMPETENCIAL'!Y99=15,199,
IF('ÁREA MEJORA COMPETENCIAL'!Y99=16,211,
IF('ÁREA MEJORA COMPETENCIAL'!Y99=17,228,
IF('ÁREA MEJORA COMPETENCIAL'!Y99=18,240,
"")))))))))))))))</f>
        <v/>
      </c>
      <c r="Q99" s="302" t="str">
        <f>IF(ISBLANK('ÁREA MEJORA COMPETENCIAL'!S99),"",SUM('ÁREA MEJORA COMPETENCIAL'!CW99,'ÁREA ACOMPAÑAMIENTO INT TÉC'!X99,'ÁREA COMPLEMENTARIA'!CO99))</f>
        <v/>
      </c>
      <c r="R99" s="303" t="str">
        <f>IF(N99="","",IF(Q99&gt;=P99,"",IF(AND(H99="NO",'ÁREA MEJORA COMPETENCIAL'!CY99&gt;=75%,'ÁREA ACOMPAÑAMIENTO INT TÉC'!Z99&gt;=75%,'ÁREA COMPLEMENTARIA'!CQ99&gt;=75%),"SI","NO")))</f>
        <v/>
      </c>
      <c r="S99" s="303" t="str">
        <f>IF(N99="","",IF(Q99&gt;=P99,"",(IF(AND(J99="NO",'ÁREA ACOMPAÑAMIENTO INT TÉC'!Z99&gt;=75%,'ÁREA MEJORA COMPETENCIAL'!CY99&gt;=75%,'ÁREA COMPLEMENTARIA'!CQ99&gt;=75%),"SI","NO"))))</f>
        <v/>
      </c>
      <c r="T99" s="303" t="str">
        <f>IF(N99="","",IF(Q99&gt;=P99,"",(IF(AND(L99="NO",'ÁREA COMPLEMENTARIA'!CQ99&gt;=75%,'ÁREA MEJORA COMPETENCIAL'!CY99&gt;=75%,'ÁREA ACOMPAÑAMIENTO INT TÉC'!Z99&gt;=75%),"SI","NO"))))</f>
        <v/>
      </c>
      <c r="U99" s="300" t="str">
        <f t="shared" si="8"/>
        <v/>
      </c>
      <c r="V99" s="300" t="str">
        <f t="shared" si="9"/>
        <v/>
      </c>
      <c r="W99" s="300" t="str">
        <f>IF(
 Q99=0,
 "NO",
 IF(
  OR('ÁREA MEJORA COMPETENCIAL'!Y99=0, ISBLANK('ÁREA MEJORA COMPETENCIAL'!S99)),
  "",
  IF(
   AND(U99&lt;&gt;"NO PARTICIPANTE", V99&lt;&gt;"NO PARTICIPANTE"),
   "SI",
   "NO"
  )
 )
)</f>
        <v/>
      </c>
      <c r="X99" s="300" t="str">
        <f t="shared" si="10"/>
        <v/>
      </c>
      <c r="Y99" s="300" t="str">
        <f t="shared" si="11"/>
        <v/>
      </c>
      <c r="Z99" s="304" t="str">
        <f>IF(AND('ÁREA MEJORA COMPETENCIAL'!Y99&gt;6,'ÁREA MEJORA COMPETENCIAL'!CW99&gt;=32,'ÁREA ACOMPAÑAMIENTO INT TÉC'!X99&gt;=27,'ÁREA COMPLEMENTARIA'!CO99&gt;=20,Q99&gt;=P99),"SI","")</f>
        <v/>
      </c>
      <c r="AA99" s="305" t="str">
        <f>IF(ISBLANK('ÁREA MEJORA COMPETENCIAL'!S99),"",IF(Q99&gt;=P99,"",IF('ÁREA COMPLEMENTARIA'!CN99="","NO PROCEDE",IF(N99=3,"",IF(OR(R99="SI",S99="SI",T99="SI"),"SI","NO")))))</f>
        <v/>
      </c>
      <c r="AB99" s="300" t="str">
        <f>IF(ISBLANK('ÁREA MEJORA COMPETENCIAL'!S99),"",IF(AA99="SI", "SI(*)",IF(OR(N99=3,X99="SI",Y99="SI",Z99="SI"),"SI","NO")))</f>
        <v/>
      </c>
      <c r="AC99" s="331" t="str">
        <f>IF(
   ISBLANK('ÁREA MEJORA COMPETENCIAL'!S99),
   "",
   IF(
      AND(
        'ÁREA MEJORA COMPETENCIAL'!Y99&gt;6,
        'ÁREA MEJORA COMPETENCIAL'!CW99&lt;=32,
        'ÁREA ACOMPAÑAMIENTO INT TÉC'!X99&lt;=27,
        'ÁREA COMPLEMENTARIA'!CO99&lt;=20,
        Q99&lt;=P99
      ),
      0,
         IF(
               Q99=0,
               0,
               IF(
                  Z99="SI",
                  Q99/P99,
                  IF(
                     AA99="SI",
                     75/100,IF(P99=12,Q99/P99, IF(P99=24,Q99/P99, IF(
         AND('ÁREA MEJORA COMPETENCIAL'!Y99&gt;6, N99&lt;3),
         N99/3,      IF(
            OR(P99="", P99=0),
            N99/3,
                     ""
                  )
               )
            )
         )
      )
   )
)))</f>
        <v/>
      </c>
      <c r="AD99" s="7"/>
      <c r="AE99" s="5"/>
      <c r="AF99" s="5"/>
      <c r="AG99" s="5"/>
      <c r="AH99" s="5"/>
      <c r="AI99" s="5"/>
      <c r="AJ99" s="5"/>
      <c r="AK99" s="5"/>
      <c r="AL99" s="5"/>
      <c r="AM99" s="5"/>
      <c r="AN99" s="5"/>
      <c r="AO99" s="138"/>
    </row>
    <row r="100" spans="1:42" s="59" customFormat="1" ht="18" customHeight="1" x14ac:dyDescent="0.3">
      <c r="A100" s="290" t="str">
        <f>IF(ISBLANK('ÁREA MEJORA COMPETENCIAL'!A100),"",'ÁREA MEJORA COMPETENCIAL'!A100)</f>
        <v/>
      </c>
      <c r="B100" s="291" t="str">
        <f>IF(ISBLANK('ÁREA MEJORA COMPETENCIAL'!B100),"",'ÁREA MEJORA COMPETENCIAL'!B100)</f>
        <v/>
      </c>
      <c r="C100" s="291" t="str">
        <f>IF(ISBLANK('ÁREA MEJORA COMPETENCIAL'!C100),"",'ÁREA MEJORA COMPETENCIAL'!C100)</f>
        <v/>
      </c>
      <c r="D100" s="292" t="str">
        <f>IF(ISBLANK('ÁREA MEJORA COMPETENCIAL'!D100),"",'ÁREA MEJORA COMPETENCIAL'!D100)</f>
        <v/>
      </c>
      <c r="E100" s="292" t="str">
        <f>IF(ISBLANK('ÁREA MEJORA COMPETENCIAL'!E100),"",'ÁREA MEJORA COMPETENCIAL'!E100)</f>
        <v/>
      </c>
      <c r="F100" s="292" t="str">
        <f>IF(ISBLANK('ÁREA MEJORA COMPETENCIAL'!F100),"",'ÁREA MEJORA COMPETENCIAL'!F100)</f>
        <v/>
      </c>
      <c r="G100" s="293"/>
      <c r="H100" s="294" t="str">
        <f>IF(ISBLANK('ÁREA MEJORA COMPETENCIAL'!S100),"",IF('ÁREA MEJORA COMPETENCIAL'!CX100="","",IF('ÁREA MEJORA COMPETENCIAL'!CX100&gt;=0,"SI","NO")))</f>
        <v/>
      </c>
      <c r="I100" s="295" t="str">
        <f>IF('ÁREA MEJORA COMPETENCIAL'!CY100="VER RESULTADOS","",'ÁREA MEJORA COMPETENCIAL'!CY100)</f>
        <v/>
      </c>
      <c r="J100" s="296" t="str">
        <f>IF(ISBLANK('ÁREA MEJORA COMPETENCIAL'!S100),"",IF('ÁREA MEJORA COMPETENCIAL'!CX100="","",IF('ÁREA ACOMPAÑAMIENTO INT TÉC'!Y100&gt;=0,"SI","NO")))</f>
        <v/>
      </c>
      <c r="K100" s="297" t="str">
        <f>IF('ÁREA ACOMPAÑAMIENTO INT TÉC'!Z100="VER RESULTADOS","",'ÁREA ACOMPAÑAMIENTO INT TÉC'!Z100)</f>
        <v/>
      </c>
      <c r="L100" s="298" t="str">
        <f>IF(ISBLANK('ÁREA MEJORA COMPETENCIAL'!S100),"",IF('ÁREA MEJORA COMPETENCIAL'!CX100="","",IF('ÁREA COMPLEMENTARIA'!CP100&gt;=0,"SI","NO")))</f>
        <v/>
      </c>
      <c r="M100" s="299" t="str">
        <f>IF('ÁREA COMPLEMENTARIA'!CQ100="VER RESULTADOS","",'ÁREA COMPLEMENTARIA'!CQ100)</f>
        <v/>
      </c>
      <c r="N100" s="300" t="str">
        <f>IF('ÁREA MEJORA COMPETENCIAL'!CX100="","",IF(ISBLANK('ÁREA MEJORA COMPETENCIAL'!S100),"",COUNTIF(H100:L100,"SI")))</f>
        <v/>
      </c>
      <c r="O100" s="300" t="str">
        <f>IF(ISBLANK('ÁREA MEJORA COMPETENCIAL'!S100),"",
IF('ÁREA MEJORA COMPETENCIAL'!Y100=1,12,
IF('ÁREA MEJORA COMPETENCIAL'!Y100=2,24,
IF('ÁREA MEJORA COMPETENCIAL'!Y100=3,37,IF('ÁREA MEJORA COMPETENCIAL'!T100=4,54,
IF('ÁREA MEJORA COMPETENCIAL'!Y100=5,66,
IF('ÁREA MEJORA COMPETENCIAL'!Y100=6,79,
IF('ÁREA MEJORA COMPETENCIAL'!Y100=7,95,
IF('ÁREA MEJORA COMPETENCIAL'!Y100=8,108,
IF('ÁREA MEJORA COMPETENCIAL'!Y100=9,120,
IF('ÁREA MEJORA COMPETENCIAL'!Y100=10,132,
IF('ÁREA MEJORA COMPETENCIAL'!Y100=11,145,
IF('ÁREA MEJORA COMPETENCIAL'!Y100=12,161,
IF('ÁREA MEJORA COMPETENCIAL'!Y100=13,174,
IF('ÁREA MEJORA COMPETENCIAL'!Y100=14,186,
IF('ÁREA MEJORA COMPETENCIAL'!Y100=15,199,
IF('ÁREA MEJORA COMPETENCIAL'!Y100=16,211,
IF('ÁREA MEJORA COMPETENCIAL'!Y100=17,228,
IF('ÁREA MEJORA COMPETENCIAL'!Y100=18,240,
"")))))))))))))))))))</f>
        <v/>
      </c>
      <c r="P100" s="301" t="str">
        <f>IF(ISBLANK('ÁREA MEJORA COMPETENCIAL'!S100),"",
IF('ÁREA MEJORA COMPETENCIAL'!Y100=1,12,
IF('ÁREA MEJORA COMPETENCIAL'!Y100=2,24,
IF('ÁREA MEJORA COMPETENCIAL'!Y100=7,95,
IF('ÁREA MEJORA COMPETENCIAL'!Y100=8,108,
IF('ÁREA MEJORA COMPETENCIAL'!Y100=9,120,
IF('ÁREA MEJORA COMPETENCIAL'!Y100=10,132,
IF('ÁREA MEJORA COMPETENCIAL'!Y100=11,145,
IF('ÁREA MEJORA COMPETENCIAL'!Y100=12,161,
IF('ÁREA MEJORA COMPETENCIAL'!Y100=13,174,
IF('ÁREA MEJORA COMPETENCIAL'!Y100=14,186,
IF('ÁREA MEJORA COMPETENCIAL'!Y100=15,199,
IF('ÁREA MEJORA COMPETENCIAL'!Y100=16,211,
IF('ÁREA MEJORA COMPETENCIAL'!Y100=17,228,
IF('ÁREA MEJORA COMPETENCIAL'!Y100=18,240,
"")))))))))))))))</f>
        <v/>
      </c>
      <c r="Q100" s="302" t="str">
        <f>IF(ISBLANK('ÁREA MEJORA COMPETENCIAL'!S100),"",SUM('ÁREA MEJORA COMPETENCIAL'!CW100,'ÁREA ACOMPAÑAMIENTO INT TÉC'!X100,'ÁREA COMPLEMENTARIA'!CO100))</f>
        <v/>
      </c>
      <c r="R100" s="303" t="str">
        <f>IF(N100="","",IF(Q100&gt;=P100,"",IF(AND(H100="NO",'ÁREA MEJORA COMPETENCIAL'!CY100&gt;=75%,'ÁREA ACOMPAÑAMIENTO INT TÉC'!Z100&gt;=75%,'ÁREA COMPLEMENTARIA'!CQ100&gt;=75%),"SI","NO")))</f>
        <v/>
      </c>
      <c r="S100" s="303" t="str">
        <f>IF(N100="","",IF(Q100&gt;=P100,"",(IF(AND(J100="NO",'ÁREA ACOMPAÑAMIENTO INT TÉC'!Z100&gt;=75%,'ÁREA MEJORA COMPETENCIAL'!CY100&gt;=75%,'ÁREA COMPLEMENTARIA'!CQ100&gt;=75%),"SI","NO"))))</f>
        <v/>
      </c>
      <c r="T100" s="303" t="str">
        <f>IF(N100="","",IF(Q100&gt;=P100,"",(IF(AND(L100="NO",'ÁREA COMPLEMENTARIA'!CQ100&gt;=75%,'ÁREA MEJORA COMPETENCIAL'!CY100&gt;=75%,'ÁREA ACOMPAÑAMIENTO INT TÉC'!Z100&gt;=75%),"SI","NO"))))</f>
        <v/>
      </c>
      <c r="U100" s="300" t="str">
        <f t="shared" si="8"/>
        <v/>
      </c>
      <c r="V100" s="300" t="str">
        <f t="shared" si="9"/>
        <v/>
      </c>
      <c r="W100" s="300" t="str">
        <f>IF(
 Q100=0,
 "NO",
 IF(
  OR('ÁREA MEJORA COMPETENCIAL'!Y100=0, ISBLANK('ÁREA MEJORA COMPETENCIAL'!S100)),
  "",
  IF(
   AND(U100&lt;&gt;"NO PARTICIPANTE", V100&lt;&gt;"NO PARTICIPANTE"),
   "SI",
   "NO"
  )
 )
)</f>
        <v/>
      </c>
      <c r="X100" s="300" t="str">
        <f t="shared" si="10"/>
        <v/>
      </c>
      <c r="Y100" s="300" t="str">
        <f t="shared" si="11"/>
        <v/>
      </c>
      <c r="Z100" s="304" t="str">
        <f>IF(AND('ÁREA MEJORA COMPETENCIAL'!Y100&gt;6,'ÁREA MEJORA COMPETENCIAL'!CW100&gt;=32,'ÁREA ACOMPAÑAMIENTO INT TÉC'!X100&gt;=27,'ÁREA COMPLEMENTARIA'!CO100&gt;=20,Q100&gt;=P100),"SI","")</f>
        <v/>
      </c>
      <c r="AA100" s="305" t="str">
        <f>IF(ISBLANK('ÁREA MEJORA COMPETENCIAL'!S100),"",IF(Q100&gt;=P100,"",IF('ÁREA COMPLEMENTARIA'!CN100="","NO PROCEDE",IF(N100=3,"",IF(OR(R100="SI",S100="SI",T100="SI"),"SI","NO")))))</f>
        <v/>
      </c>
      <c r="AB100" s="300" t="str">
        <f>IF(ISBLANK('ÁREA MEJORA COMPETENCIAL'!S100),"",IF(AA100="SI", "SI(*)",IF(OR(N100=3,X100="SI",Y100="SI",Z100="SI"),"SI","NO")))</f>
        <v/>
      </c>
      <c r="AC100" s="331" t="str">
        <f>IF(
   ISBLANK('ÁREA MEJORA COMPETENCIAL'!S100),
   "",
   IF(
      AND(
        'ÁREA MEJORA COMPETENCIAL'!Y100&gt;6,
        'ÁREA MEJORA COMPETENCIAL'!CW100&lt;=32,
        'ÁREA ACOMPAÑAMIENTO INT TÉC'!X100&lt;=27,
        'ÁREA COMPLEMENTARIA'!CO100&lt;=20,
        Q100&lt;=P100
      ),
      0,
         IF(
               Q100=0,
               0,
               IF(
                  Z100="SI",
                  Q100/P100,
                  IF(
                     AA100="SI",
                     75/100,IF(P100=12,Q100/P100, IF(P100=24,Q100/P100, IF(
         AND('ÁREA MEJORA COMPETENCIAL'!Y100&gt;6, N100&lt;3),
         N100/3,      IF(
            OR(P100="", P100=0),
            N100/3,
                     ""
                  )
               )
            )
         )
      )
   )
)))</f>
        <v/>
      </c>
      <c r="AD100" s="7"/>
      <c r="AE100" s="5"/>
      <c r="AF100" s="5"/>
      <c r="AG100" s="5"/>
      <c r="AH100" s="5"/>
      <c r="AI100" s="5"/>
      <c r="AJ100" s="5"/>
      <c r="AK100" s="5"/>
      <c r="AL100" s="5"/>
      <c r="AM100" s="5"/>
      <c r="AN100" s="5"/>
      <c r="AO100" s="138"/>
    </row>
    <row r="101" spans="1:42" s="59" customFormat="1" ht="18" customHeight="1" x14ac:dyDescent="0.3">
      <c r="A101" s="290" t="str">
        <f>IF(ISBLANK('ÁREA MEJORA COMPETENCIAL'!A101),"",'ÁREA MEJORA COMPETENCIAL'!A101)</f>
        <v/>
      </c>
      <c r="B101" s="291" t="str">
        <f>IF(ISBLANK('ÁREA MEJORA COMPETENCIAL'!B101),"",'ÁREA MEJORA COMPETENCIAL'!B101)</f>
        <v/>
      </c>
      <c r="C101" s="291" t="str">
        <f>IF(ISBLANK('ÁREA MEJORA COMPETENCIAL'!C101),"",'ÁREA MEJORA COMPETENCIAL'!C101)</f>
        <v/>
      </c>
      <c r="D101" s="292" t="str">
        <f>IF(ISBLANK('ÁREA MEJORA COMPETENCIAL'!D101),"",'ÁREA MEJORA COMPETENCIAL'!D101)</f>
        <v/>
      </c>
      <c r="E101" s="292" t="str">
        <f>IF(ISBLANK('ÁREA MEJORA COMPETENCIAL'!E101),"",'ÁREA MEJORA COMPETENCIAL'!E101)</f>
        <v/>
      </c>
      <c r="F101" s="292" t="str">
        <f>IF(ISBLANK('ÁREA MEJORA COMPETENCIAL'!F101),"",'ÁREA MEJORA COMPETENCIAL'!F101)</f>
        <v/>
      </c>
      <c r="G101" s="293"/>
      <c r="H101" s="294" t="str">
        <f>IF(ISBLANK('ÁREA MEJORA COMPETENCIAL'!S101),"",IF('ÁREA MEJORA COMPETENCIAL'!CX101="","",IF('ÁREA MEJORA COMPETENCIAL'!CX101&gt;=0,"SI","NO")))</f>
        <v/>
      </c>
      <c r="I101" s="295" t="str">
        <f>IF('ÁREA MEJORA COMPETENCIAL'!CY101="VER RESULTADOS","",'ÁREA MEJORA COMPETENCIAL'!CY101)</f>
        <v/>
      </c>
      <c r="J101" s="296" t="str">
        <f>IF(ISBLANK('ÁREA MEJORA COMPETENCIAL'!S101),"",IF('ÁREA MEJORA COMPETENCIAL'!CX101="","",IF('ÁREA ACOMPAÑAMIENTO INT TÉC'!Y101&gt;=0,"SI","NO")))</f>
        <v/>
      </c>
      <c r="K101" s="297" t="str">
        <f>IF('ÁREA ACOMPAÑAMIENTO INT TÉC'!Z101="VER RESULTADOS","",'ÁREA ACOMPAÑAMIENTO INT TÉC'!Z101)</f>
        <v/>
      </c>
      <c r="L101" s="298" t="str">
        <f>IF(ISBLANK('ÁREA MEJORA COMPETENCIAL'!S101),"",IF('ÁREA MEJORA COMPETENCIAL'!CX101="","",IF('ÁREA COMPLEMENTARIA'!CP101&gt;=0,"SI","NO")))</f>
        <v/>
      </c>
      <c r="M101" s="299" t="str">
        <f>IF('ÁREA COMPLEMENTARIA'!CQ101="VER RESULTADOS","",'ÁREA COMPLEMENTARIA'!CQ101)</f>
        <v/>
      </c>
      <c r="N101" s="300" t="str">
        <f>IF('ÁREA MEJORA COMPETENCIAL'!CX101="","",IF(ISBLANK('ÁREA MEJORA COMPETENCIAL'!S101),"",COUNTIF(H101:L101,"SI")))</f>
        <v/>
      </c>
      <c r="O101" s="300" t="str">
        <f>IF(ISBLANK('ÁREA MEJORA COMPETENCIAL'!S101),"",
IF('ÁREA MEJORA COMPETENCIAL'!Y101=1,12,
IF('ÁREA MEJORA COMPETENCIAL'!Y101=2,24,
IF('ÁREA MEJORA COMPETENCIAL'!Y101=3,37,IF('ÁREA MEJORA COMPETENCIAL'!T101=4,54,
IF('ÁREA MEJORA COMPETENCIAL'!Y101=5,66,
IF('ÁREA MEJORA COMPETENCIAL'!Y101=6,79,
IF('ÁREA MEJORA COMPETENCIAL'!Y101=7,95,
IF('ÁREA MEJORA COMPETENCIAL'!Y101=8,108,
IF('ÁREA MEJORA COMPETENCIAL'!Y101=9,120,
IF('ÁREA MEJORA COMPETENCIAL'!Y101=10,132,
IF('ÁREA MEJORA COMPETENCIAL'!Y101=11,145,
IF('ÁREA MEJORA COMPETENCIAL'!Y101=12,161,
IF('ÁREA MEJORA COMPETENCIAL'!Y101=13,174,
IF('ÁREA MEJORA COMPETENCIAL'!Y101=14,186,
IF('ÁREA MEJORA COMPETENCIAL'!Y101=15,199,
IF('ÁREA MEJORA COMPETENCIAL'!Y101=16,211,
IF('ÁREA MEJORA COMPETENCIAL'!Y101=17,228,
IF('ÁREA MEJORA COMPETENCIAL'!Y101=18,240,
"")))))))))))))))))))</f>
        <v/>
      </c>
      <c r="P101" s="301" t="str">
        <f>IF(ISBLANK('ÁREA MEJORA COMPETENCIAL'!S101),"",
IF('ÁREA MEJORA COMPETENCIAL'!Y101=1,12,
IF('ÁREA MEJORA COMPETENCIAL'!Y101=2,24,
IF('ÁREA MEJORA COMPETENCIAL'!Y101=7,95,
IF('ÁREA MEJORA COMPETENCIAL'!Y101=8,108,
IF('ÁREA MEJORA COMPETENCIAL'!Y101=9,120,
IF('ÁREA MEJORA COMPETENCIAL'!Y101=10,132,
IF('ÁREA MEJORA COMPETENCIAL'!Y101=11,145,
IF('ÁREA MEJORA COMPETENCIAL'!Y101=12,161,
IF('ÁREA MEJORA COMPETENCIAL'!Y101=13,174,
IF('ÁREA MEJORA COMPETENCIAL'!Y101=14,186,
IF('ÁREA MEJORA COMPETENCIAL'!Y101=15,199,
IF('ÁREA MEJORA COMPETENCIAL'!Y101=16,211,
IF('ÁREA MEJORA COMPETENCIAL'!Y101=17,228,
IF('ÁREA MEJORA COMPETENCIAL'!Y101=18,240,
"")))))))))))))))</f>
        <v/>
      </c>
      <c r="Q101" s="302" t="str">
        <f>IF(ISBLANK('ÁREA MEJORA COMPETENCIAL'!S101),"",SUM('ÁREA MEJORA COMPETENCIAL'!CW101,'ÁREA ACOMPAÑAMIENTO INT TÉC'!X101,'ÁREA COMPLEMENTARIA'!CO101))</f>
        <v/>
      </c>
      <c r="R101" s="303" t="str">
        <f>IF(N101="","",IF(Q101&gt;=P101,"",IF(AND(H101="NO",'ÁREA MEJORA COMPETENCIAL'!CY101&gt;=75%,'ÁREA ACOMPAÑAMIENTO INT TÉC'!Z101&gt;=75%,'ÁREA COMPLEMENTARIA'!CQ101&gt;=75%),"SI","NO")))</f>
        <v/>
      </c>
      <c r="S101" s="303" t="str">
        <f>IF(N101="","",IF(Q101&gt;=P101,"",(IF(AND(J101="NO",'ÁREA ACOMPAÑAMIENTO INT TÉC'!Z101&gt;=75%,'ÁREA MEJORA COMPETENCIAL'!CY101&gt;=75%,'ÁREA COMPLEMENTARIA'!CQ101&gt;=75%),"SI","NO"))))</f>
        <v/>
      </c>
      <c r="T101" s="303" t="str">
        <f>IF(N101="","",IF(Q101&gt;=P101,"",(IF(AND(L101="NO",'ÁREA COMPLEMENTARIA'!CQ101&gt;=75%,'ÁREA MEJORA COMPETENCIAL'!CY101&gt;=75%,'ÁREA ACOMPAÑAMIENTO INT TÉC'!Z101&gt;=75%),"SI","NO"))))</f>
        <v/>
      </c>
      <c r="U101" s="300" t="str">
        <f t="shared" si="8"/>
        <v/>
      </c>
      <c r="V101" s="300" t="str">
        <f t="shared" si="9"/>
        <v/>
      </c>
      <c r="W101" s="300" t="str">
        <f>IF(
 Q101=0,
 "NO",
 IF(
  OR('ÁREA MEJORA COMPETENCIAL'!Y101=0, ISBLANK('ÁREA MEJORA COMPETENCIAL'!S101)),
  "",
  IF(
   AND(U101&lt;&gt;"NO PARTICIPANTE", V101&lt;&gt;"NO PARTICIPANTE"),
   "SI",
   "NO"
  )
 )
)</f>
        <v/>
      </c>
      <c r="X101" s="300" t="str">
        <f t="shared" si="10"/>
        <v/>
      </c>
      <c r="Y101" s="300" t="str">
        <f t="shared" si="11"/>
        <v/>
      </c>
      <c r="Z101" s="304" t="str">
        <f>IF(AND('ÁREA MEJORA COMPETENCIAL'!Y101&gt;6,'ÁREA MEJORA COMPETENCIAL'!CW101&gt;=32,'ÁREA ACOMPAÑAMIENTO INT TÉC'!X101&gt;=27,'ÁREA COMPLEMENTARIA'!CO101&gt;=20,Q101&gt;=P101),"SI","")</f>
        <v/>
      </c>
      <c r="AA101" s="305" t="str">
        <f>IF(ISBLANK('ÁREA MEJORA COMPETENCIAL'!S101),"",IF(Q101&gt;=P101,"",IF('ÁREA COMPLEMENTARIA'!CN101="","NO PROCEDE",IF(N101=3,"",IF(OR(R101="SI",S101="SI",T101="SI"),"SI","NO")))))</f>
        <v/>
      </c>
      <c r="AB101" s="300" t="str">
        <f>IF(ISBLANK('ÁREA MEJORA COMPETENCIAL'!S101),"",IF(AA101="SI", "SI(*)",IF(OR(N101=3,X101="SI",Y101="SI",Z101="SI"),"SI","NO")))</f>
        <v/>
      </c>
      <c r="AC101" s="331" t="str">
        <f>IF(
   ISBLANK('ÁREA MEJORA COMPETENCIAL'!S101),
   "",
   IF(
      AND(
        'ÁREA MEJORA COMPETENCIAL'!Y101&gt;6,
        'ÁREA MEJORA COMPETENCIAL'!CW101&lt;=32,
        'ÁREA ACOMPAÑAMIENTO INT TÉC'!X101&lt;=27,
        'ÁREA COMPLEMENTARIA'!CO101&lt;=20,
        Q101&lt;=P101
      ),
      0,
         IF(
               Q101=0,
               0,
               IF(
                  Z101="SI",
                  Q101/P101,
                  IF(
                     AA101="SI",
                     75/100,IF(P101=12,Q101/P101, IF(P101=24,Q101/P101, IF(
         AND('ÁREA MEJORA COMPETENCIAL'!Y101&gt;6, N101&lt;3),
         N101/3,      IF(
            OR(P101="", P101=0),
            N101/3,
                     ""
                  )
               )
            )
         )
      )
   )
)))</f>
        <v/>
      </c>
      <c r="AD101" s="7"/>
      <c r="AE101" s="5"/>
      <c r="AF101" s="5"/>
      <c r="AG101" s="5"/>
      <c r="AH101" s="5"/>
      <c r="AI101" s="5"/>
      <c r="AJ101" s="5"/>
      <c r="AK101" s="5"/>
      <c r="AL101" s="5"/>
      <c r="AM101" s="5"/>
      <c r="AN101" s="5"/>
      <c r="AO101" s="138"/>
    </row>
    <row r="102" spans="1:42" s="59" customFormat="1" ht="18" customHeight="1" x14ac:dyDescent="0.3">
      <c r="A102" s="290" t="str">
        <f>IF(ISBLANK('ÁREA MEJORA COMPETENCIAL'!A102),"",'ÁREA MEJORA COMPETENCIAL'!A102)</f>
        <v/>
      </c>
      <c r="B102" s="291" t="str">
        <f>IF(ISBLANK('ÁREA MEJORA COMPETENCIAL'!B102),"",'ÁREA MEJORA COMPETENCIAL'!B102)</f>
        <v/>
      </c>
      <c r="C102" s="291" t="str">
        <f>IF(ISBLANK('ÁREA MEJORA COMPETENCIAL'!C102),"",'ÁREA MEJORA COMPETENCIAL'!C102)</f>
        <v/>
      </c>
      <c r="D102" s="292" t="str">
        <f>IF(ISBLANK('ÁREA MEJORA COMPETENCIAL'!D102),"",'ÁREA MEJORA COMPETENCIAL'!D102)</f>
        <v/>
      </c>
      <c r="E102" s="292" t="str">
        <f>IF(ISBLANK('ÁREA MEJORA COMPETENCIAL'!E102),"",'ÁREA MEJORA COMPETENCIAL'!E102)</f>
        <v/>
      </c>
      <c r="F102" s="292" t="str">
        <f>IF(ISBLANK('ÁREA MEJORA COMPETENCIAL'!F102),"",'ÁREA MEJORA COMPETENCIAL'!F102)</f>
        <v/>
      </c>
      <c r="G102" s="293"/>
      <c r="H102" s="294" t="str">
        <f>IF(ISBLANK('ÁREA MEJORA COMPETENCIAL'!S102),"",IF('ÁREA MEJORA COMPETENCIAL'!CX102="","",IF('ÁREA MEJORA COMPETENCIAL'!CX102&gt;=0,"SI","NO")))</f>
        <v/>
      </c>
      <c r="I102" s="295" t="str">
        <f>IF('ÁREA MEJORA COMPETENCIAL'!CY102="VER RESULTADOS","",'ÁREA MEJORA COMPETENCIAL'!CY102)</f>
        <v/>
      </c>
      <c r="J102" s="296" t="str">
        <f>IF(ISBLANK('ÁREA MEJORA COMPETENCIAL'!S102),"",IF('ÁREA MEJORA COMPETENCIAL'!CX102="","",IF('ÁREA ACOMPAÑAMIENTO INT TÉC'!Y102&gt;=0,"SI","NO")))</f>
        <v/>
      </c>
      <c r="K102" s="297" t="str">
        <f>IF('ÁREA ACOMPAÑAMIENTO INT TÉC'!Z102="VER RESULTADOS","",'ÁREA ACOMPAÑAMIENTO INT TÉC'!Z102)</f>
        <v/>
      </c>
      <c r="L102" s="298" t="str">
        <f>IF(ISBLANK('ÁREA MEJORA COMPETENCIAL'!S102),"",IF('ÁREA MEJORA COMPETENCIAL'!CX102="","",IF('ÁREA COMPLEMENTARIA'!CP102&gt;=0,"SI","NO")))</f>
        <v/>
      </c>
      <c r="M102" s="299" t="str">
        <f>IF('ÁREA COMPLEMENTARIA'!CQ102="VER RESULTADOS","",'ÁREA COMPLEMENTARIA'!CQ102)</f>
        <v/>
      </c>
      <c r="N102" s="300" t="str">
        <f>IF('ÁREA MEJORA COMPETENCIAL'!CX102="","",IF(ISBLANK('ÁREA MEJORA COMPETENCIAL'!S102),"",COUNTIF(H102:L102,"SI")))</f>
        <v/>
      </c>
      <c r="O102" s="300" t="str">
        <f>IF(ISBLANK('ÁREA MEJORA COMPETENCIAL'!S102),"",
IF('ÁREA MEJORA COMPETENCIAL'!Y102=1,12,
IF('ÁREA MEJORA COMPETENCIAL'!Y102=2,24,
IF('ÁREA MEJORA COMPETENCIAL'!Y102=3,37,IF('ÁREA MEJORA COMPETENCIAL'!T102=4,54,
IF('ÁREA MEJORA COMPETENCIAL'!Y102=5,66,
IF('ÁREA MEJORA COMPETENCIAL'!Y102=6,79,
IF('ÁREA MEJORA COMPETENCIAL'!Y102=7,95,
IF('ÁREA MEJORA COMPETENCIAL'!Y102=8,108,
IF('ÁREA MEJORA COMPETENCIAL'!Y102=9,120,
IF('ÁREA MEJORA COMPETENCIAL'!Y102=10,132,
IF('ÁREA MEJORA COMPETENCIAL'!Y102=11,145,
IF('ÁREA MEJORA COMPETENCIAL'!Y102=12,161,
IF('ÁREA MEJORA COMPETENCIAL'!Y102=13,174,
IF('ÁREA MEJORA COMPETENCIAL'!Y102=14,186,
IF('ÁREA MEJORA COMPETENCIAL'!Y102=15,199,
IF('ÁREA MEJORA COMPETENCIAL'!Y102=16,211,
IF('ÁREA MEJORA COMPETENCIAL'!Y102=17,228,
IF('ÁREA MEJORA COMPETENCIAL'!Y102=18,240,
"")))))))))))))))))))</f>
        <v/>
      </c>
      <c r="P102" s="301" t="str">
        <f>IF(ISBLANK('ÁREA MEJORA COMPETENCIAL'!S102),"",
IF('ÁREA MEJORA COMPETENCIAL'!Y102=1,12,
IF('ÁREA MEJORA COMPETENCIAL'!Y102=2,24,
IF('ÁREA MEJORA COMPETENCIAL'!Y102=7,95,
IF('ÁREA MEJORA COMPETENCIAL'!Y102=8,108,
IF('ÁREA MEJORA COMPETENCIAL'!Y102=9,120,
IF('ÁREA MEJORA COMPETENCIAL'!Y102=10,132,
IF('ÁREA MEJORA COMPETENCIAL'!Y102=11,145,
IF('ÁREA MEJORA COMPETENCIAL'!Y102=12,161,
IF('ÁREA MEJORA COMPETENCIAL'!Y102=13,174,
IF('ÁREA MEJORA COMPETENCIAL'!Y102=14,186,
IF('ÁREA MEJORA COMPETENCIAL'!Y102=15,199,
IF('ÁREA MEJORA COMPETENCIAL'!Y102=16,211,
IF('ÁREA MEJORA COMPETENCIAL'!Y102=17,228,
IF('ÁREA MEJORA COMPETENCIAL'!Y102=18,240,
"")))))))))))))))</f>
        <v/>
      </c>
      <c r="Q102" s="302" t="str">
        <f>IF(ISBLANK('ÁREA MEJORA COMPETENCIAL'!S102),"",SUM('ÁREA MEJORA COMPETENCIAL'!CW102,'ÁREA ACOMPAÑAMIENTO INT TÉC'!X102,'ÁREA COMPLEMENTARIA'!CO102))</f>
        <v/>
      </c>
      <c r="R102" s="303" t="str">
        <f>IF(N102="","",IF(Q102&gt;=P102,"",IF(AND(H102="NO",'ÁREA MEJORA COMPETENCIAL'!CY102&gt;=75%,'ÁREA ACOMPAÑAMIENTO INT TÉC'!Z102&gt;=75%,'ÁREA COMPLEMENTARIA'!CQ102&gt;=75%),"SI","NO")))</f>
        <v/>
      </c>
      <c r="S102" s="303" t="str">
        <f>IF(N102="","",IF(Q102&gt;=P102,"",(IF(AND(J102="NO",'ÁREA ACOMPAÑAMIENTO INT TÉC'!Z102&gt;=75%,'ÁREA MEJORA COMPETENCIAL'!CY102&gt;=75%,'ÁREA COMPLEMENTARIA'!CQ102&gt;=75%),"SI","NO"))))</f>
        <v/>
      </c>
      <c r="T102" s="303" t="str">
        <f>IF(N102="","",IF(Q102&gt;=P102,"",(IF(AND(L102="NO",'ÁREA COMPLEMENTARIA'!CQ102&gt;=75%,'ÁREA MEJORA COMPETENCIAL'!CY102&gt;=75%,'ÁREA ACOMPAÑAMIENTO INT TÉC'!Z102&gt;=75%),"SI","NO"))))</f>
        <v/>
      </c>
      <c r="U102" s="300" t="str">
        <f t="shared" si="8"/>
        <v/>
      </c>
      <c r="V102" s="300" t="str">
        <f t="shared" si="9"/>
        <v/>
      </c>
      <c r="W102" s="300" t="str">
        <f>IF(
 Q102=0,
 "NO",
 IF(
  OR('ÁREA MEJORA COMPETENCIAL'!Y102=0, ISBLANK('ÁREA MEJORA COMPETENCIAL'!S102)),
  "",
  IF(
   AND(U102&lt;&gt;"NO PARTICIPANTE", V102&lt;&gt;"NO PARTICIPANTE"),
   "SI",
   "NO"
  )
 )
)</f>
        <v/>
      </c>
      <c r="X102" s="300" t="str">
        <f t="shared" si="10"/>
        <v/>
      </c>
      <c r="Y102" s="300" t="str">
        <f t="shared" si="11"/>
        <v/>
      </c>
      <c r="Z102" s="304" t="str">
        <f>IF(AND('ÁREA MEJORA COMPETENCIAL'!Y102&gt;6,'ÁREA MEJORA COMPETENCIAL'!CW102&gt;=32,'ÁREA ACOMPAÑAMIENTO INT TÉC'!X102&gt;=27,'ÁREA COMPLEMENTARIA'!CO102&gt;=20,Q102&gt;=P102),"SI","")</f>
        <v/>
      </c>
      <c r="AA102" s="305" t="str">
        <f>IF(ISBLANK('ÁREA MEJORA COMPETENCIAL'!S102),"",IF(Q102&gt;=P102,"",IF('ÁREA COMPLEMENTARIA'!CN102="","NO PROCEDE",IF(N102=3,"",IF(OR(R102="SI",S102="SI",T102="SI"),"SI","NO")))))</f>
        <v/>
      </c>
      <c r="AB102" s="300" t="str">
        <f>IF(ISBLANK('ÁREA MEJORA COMPETENCIAL'!S102),"",IF(AA102="SI", "SI(*)",IF(OR(N102=3,X102="SI",Y102="SI",Z102="SI"),"SI","NO")))</f>
        <v/>
      </c>
      <c r="AC102" s="331" t="str">
        <f>IF(
   ISBLANK('ÁREA MEJORA COMPETENCIAL'!S102),
   "",
   IF(
      AND(
        'ÁREA MEJORA COMPETENCIAL'!Y102&gt;6,
        'ÁREA MEJORA COMPETENCIAL'!CW102&lt;=32,
        'ÁREA ACOMPAÑAMIENTO INT TÉC'!X102&lt;=27,
        'ÁREA COMPLEMENTARIA'!CO102&lt;=20,
        Q102&lt;=P102
      ),
      0,
         IF(
               Q102=0,
               0,
               IF(
                  Z102="SI",
                  Q102/P102,
                  IF(
                     AA102="SI",
                     75/100,IF(P102=12,Q102/P102, IF(P102=24,Q102/P102, IF(
         AND('ÁREA MEJORA COMPETENCIAL'!Y102&gt;6, N102&lt;3),
         N102/3,      IF(
            OR(P102="", P102=0),
            N102/3,
                     ""
                  )
               )
            )
         )
      )
   )
)))</f>
        <v/>
      </c>
      <c r="AD102" s="7"/>
      <c r="AE102" s="5"/>
      <c r="AF102" s="5"/>
      <c r="AG102" s="5"/>
      <c r="AH102" s="5"/>
      <c r="AI102" s="5"/>
      <c r="AJ102" s="5"/>
      <c r="AK102" s="5"/>
      <c r="AL102" s="5"/>
      <c r="AM102" s="5"/>
      <c r="AN102" s="5"/>
      <c r="AO102" s="138"/>
    </row>
    <row r="103" spans="1:42" ht="18" customHeight="1" x14ac:dyDescent="0.3">
      <c r="A103" s="290" t="str">
        <f>IF(ISBLANK('ÁREA MEJORA COMPETENCIAL'!A103),"",'ÁREA MEJORA COMPETENCIAL'!A103)</f>
        <v/>
      </c>
      <c r="B103" s="291" t="str">
        <f>IF(ISBLANK('ÁREA MEJORA COMPETENCIAL'!B103),"",'ÁREA MEJORA COMPETENCIAL'!B103)</f>
        <v/>
      </c>
      <c r="C103" s="291" t="str">
        <f>IF(ISBLANK('ÁREA MEJORA COMPETENCIAL'!C103),"",'ÁREA MEJORA COMPETENCIAL'!C103)</f>
        <v/>
      </c>
      <c r="D103" s="292" t="str">
        <f>IF(ISBLANK('ÁREA MEJORA COMPETENCIAL'!D103),"",'ÁREA MEJORA COMPETENCIAL'!D103)</f>
        <v/>
      </c>
      <c r="E103" s="292" t="str">
        <f>IF(ISBLANK('ÁREA MEJORA COMPETENCIAL'!E103),"",'ÁREA MEJORA COMPETENCIAL'!E103)</f>
        <v/>
      </c>
      <c r="F103" s="292" t="str">
        <f>IF(ISBLANK('ÁREA MEJORA COMPETENCIAL'!F103),"",'ÁREA MEJORA COMPETENCIAL'!F103)</f>
        <v/>
      </c>
      <c r="G103" s="293"/>
      <c r="H103" s="294" t="str">
        <f>IF(ISBLANK('ÁREA MEJORA COMPETENCIAL'!S103),"",IF('ÁREA MEJORA COMPETENCIAL'!CX103="","",IF('ÁREA MEJORA COMPETENCIAL'!CX103&gt;=0,"SI","NO")))</f>
        <v/>
      </c>
      <c r="I103" s="295" t="str">
        <f>IF('ÁREA MEJORA COMPETENCIAL'!CY103="VER RESULTADOS","",'ÁREA MEJORA COMPETENCIAL'!CY103)</f>
        <v/>
      </c>
      <c r="J103" s="296" t="str">
        <f>IF(ISBLANK('ÁREA MEJORA COMPETENCIAL'!S103),"",IF('ÁREA MEJORA COMPETENCIAL'!CX103="","",IF('ÁREA ACOMPAÑAMIENTO INT TÉC'!Y103&gt;=0,"SI","NO")))</f>
        <v/>
      </c>
      <c r="K103" s="297" t="str">
        <f>IF('ÁREA ACOMPAÑAMIENTO INT TÉC'!Z103="VER RESULTADOS","",'ÁREA ACOMPAÑAMIENTO INT TÉC'!Z103)</f>
        <v/>
      </c>
      <c r="L103" s="298" t="str">
        <f>IF(ISBLANK('ÁREA MEJORA COMPETENCIAL'!S103),"",IF('ÁREA MEJORA COMPETENCIAL'!CX103="","",IF('ÁREA COMPLEMENTARIA'!CP103&gt;=0,"SI","NO")))</f>
        <v/>
      </c>
      <c r="M103" s="299" t="str">
        <f>IF('ÁREA COMPLEMENTARIA'!CQ103="VER RESULTADOS","",'ÁREA COMPLEMENTARIA'!CQ103)</f>
        <v/>
      </c>
      <c r="N103" s="300" t="str">
        <f>IF('ÁREA MEJORA COMPETENCIAL'!CX103="","",IF(ISBLANK('ÁREA MEJORA COMPETENCIAL'!S103),"",COUNTIF(H103:L103,"SI")))</f>
        <v/>
      </c>
      <c r="O103" s="300" t="str">
        <f>IF(ISBLANK('ÁREA MEJORA COMPETENCIAL'!S103),"",
IF('ÁREA MEJORA COMPETENCIAL'!Y103=1,12,
IF('ÁREA MEJORA COMPETENCIAL'!Y103=2,24,
IF('ÁREA MEJORA COMPETENCIAL'!Y103=3,37,IF('ÁREA MEJORA COMPETENCIAL'!T103=4,54,
IF('ÁREA MEJORA COMPETENCIAL'!Y103=5,66,
IF('ÁREA MEJORA COMPETENCIAL'!Y103=6,79,
IF('ÁREA MEJORA COMPETENCIAL'!Y103=7,95,
IF('ÁREA MEJORA COMPETENCIAL'!Y103=8,108,
IF('ÁREA MEJORA COMPETENCIAL'!Y103=9,120,
IF('ÁREA MEJORA COMPETENCIAL'!Y103=10,132,
IF('ÁREA MEJORA COMPETENCIAL'!Y103=11,145,
IF('ÁREA MEJORA COMPETENCIAL'!Y103=12,161,
IF('ÁREA MEJORA COMPETENCIAL'!Y103=13,174,
IF('ÁREA MEJORA COMPETENCIAL'!Y103=14,186,
IF('ÁREA MEJORA COMPETENCIAL'!Y103=15,199,
IF('ÁREA MEJORA COMPETENCIAL'!Y103=16,211,
IF('ÁREA MEJORA COMPETENCIAL'!Y103=17,228,
IF('ÁREA MEJORA COMPETENCIAL'!Y103=18,240,
"")))))))))))))))))))</f>
        <v/>
      </c>
      <c r="P103" s="301" t="str">
        <f>IF(ISBLANK('ÁREA MEJORA COMPETENCIAL'!S103),"",
IF('ÁREA MEJORA COMPETENCIAL'!Y103=1,12,
IF('ÁREA MEJORA COMPETENCIAL'!Y103=2,24,
IF('ÁREA MEJORA COMPETENCIAL'!Y103=7,95,
IF('ÁREA MEJORA COMPETENCIAL'!Y103=8,108,
IF('ÁREA MEJORA COMPETENCIAL'!Y103=9,120,
IF('ÁREA MEJORA COMPETENCIAL'!Y103=10,132,
IF('ÁREA MEJORA COMPETENCIAL'!Y103=11,145,
IF('ÁREA MEJORA COMPETENCIAL'!Y103=12,161,
IF('ÁREA MEJORA COMPETENCIAL'!Y103=13,174,
IF('ÁREA MEJORA COMPETENCIAL'!Y103=14,186,
IF('ÁREA MEJORA COMPETENCIAL'!Y103=15,199,
IF('ÁREA MEJORA COMPETENCIAL'!Y103=16,211,
IF('ÁREA MEJORA COMPETENCIAL'!Y103=17,228,
IF('ÁREA MEJORA COMPETENCIAL'!Y103=18,240,
"")))))))))))))))</f>
        <v/>
      </c>
      <c r="Q103" s="302" t="str">
        <f>IF(ISBLANK('ÁREA MEJORA COMPETENCIAL'!S103),"",SUM('ÁREA MEJORA COMPETENCIAL'!CW103,'ÁREA ACOMPAÑAMIENTO INT TÉC'!X103,'ÁREA COMPLEMENTARIA'!CO103))</f>
        <v/>
      </c>
      <c r="R103" s="303" t="str">
        <f>IF(N103="","",IF(Q103&gt;=P103,"",IF(AND(H103="NO",'ÁREA MEJORA COMPETENCIAL'!CY103&gt;=75%,'ÁREA ACOMPAÑAMIENTO INT TÉC'!Z103&gt;=75%,'ÁREA COMPLEMENTARIA'!CQ103&gt;=75%),"SI","NO")))</f>
        <v/>
      </c>
      <c r="S103" s="303" t="str">
        <f>IF(N103="","",IF(Q103&gt;=P103,"",(IF(AND(J103="NO",'ÁREA ACOMPAÑAMIENTO INT TÉC'!Z103&gt;=75%,'ÁREA MEJORA COMPETENCIAL'!CY103&gt;=75%,'ÁREA COMPLEMENTARIA'!CQ103&gt;=75%),"SI","NO"))))</f>
        <v/>
      </c>
      <c r="T103" s="303" t="str">
        <f>IF(N103="","",IF(Q103&gt;=P103,"",(IF(AND(L103="NO",'ÁREA COMPLEMENTARIA'!CQ103&gt;=75%,'ÁREA MEJORA COMPETENCIAL'!CY103&gt;=75%,'ÁREA ACOMPAÑAMIENTO INT TÉC'!Z103&gt;=75%),"SI","NO"))))</f>
        <v/>
      </c>
      <c r="U103" s="300" t="str">
        <f t="shared" si="8"/>
        <v/>
      </c>
      <c r="V103" s="300" t="str">
        <f t="shared" si="9"/>
        <v/>
      </c>
      <c r="W103" s="300" t="str">
        <f>IF(
 Q103=0,
 "NO",
 IF(
  OR('ÁREA MEJORA COMPETENCIAL'!Y103=0, ISBLANK('ÁREA MEJORA COMPETENCIAL'!S103)),
  "",
  IF(
   AND(U103&lt;&gt;"NO PARTICIPANTE", V103&lt;&gt;"NO PARTICIPANTE"),
   "SI",
   "NO"
  )
 )
)</f>
        <v/>
      </c>
      <c r="X103" s="300" t="str">
        <f t="shared" si="10"/>
        <v/>
      </c>
      <c r="Y103" s="300" t="str">
        <f t="shared" si="11"/>
        <v/>
      </c>
      <c r="Z103" s="304" t="str">
        <f>IF(AND('ÁREA MEJORA COMPETENCIAL'!Y103&gt;6,'ÁREA MEJORA COMPETENCIAL'!CW103&gt;=32,'ÁREA ACOMPAÑAMIENTO INT TÉC'!X103&gt;=27,'ÁREA COMPLEMENTARIA'!CO103&gt;=20,Q103&gt;=P103),"SI","")</f>
        <v/>
      </c>
      <c r="AA103" s="305" t="str">
        <f>IF(ISBLANK('ÁREA MEJORA COMPETENCIAL'!S103),"",IF(Q103&gt;=P103,"",IF('ÁREA COMPLEMENTARIA'!CN103="","NO PROCEDE",IF(N103=3,"",IF(OR(R103="SI",S103="SI",T103="SI"),"SI","NO")))))</f>
        <v/>
      </c>
      <c r="AB103" s="300" t="str">
        <f>IF(ISBLANK('ÁREA MEJORA COMPETENCIAL'!S103),"",IF(AA103="SI", "SI(*)",IF(OR(N103=3,X103="SI",Y103="SI",Z103="SI"),"SI","NO")))</f>
        <v/>
      </c>
      <c r="AC103" s="331" t="str">
        <f>IF(
   ISBLANK('ÁREA MEJORA COMPETENCIAL'!S103),
   "",
   IF(
      AND(
        'ÁREA MEJORA COMPETENCIAL'!Y103&gt;6,
        'ÁREA MEJORA COMPETENCIAL'!CW103&lt;=32,
        'ÁREA ACOMPAÑAMIENTO INT TÉC'!X103&lt;=27,
        'ÁREA COMPLEMENTARIA'!CO103&lt;=20,
        Q103&lt;=P103
      ),
      0,
         IF(
               Q103=0,
               0,
               IF(
                  Z103="SI",
                  Q103/P103,
                  IF(
                     AA103="SI",
                     75/100,IF(P103=12,Q103/P103, IF(P103=24,Q103/P103, IF(
         AND('ÁREA MEJORA COMPETENCIAL'!Y103&gt;6, N103&lt;3),
         N103/3,      IF(
            OR(P103="", P103=0),
            N103/3,
                     ""
                  )
               )
            )
         )
      )
   )
)))</f>
        <v/>
      </c>
      <c r="AD103" s="7"/>
      <c r="AE103" s="5"/>
      <c r="AF103" s="5"/>
      <c r="AG103" s="5"/>
      <c r="AH103" s="5"/>
      <c r="AI103" s="5"/>
      <c r="AJ103" s="5"/>
      <c r="AK103" s="5"/>
      <c r="AL103" s="5"/>
      <c r="AM103" s="5"/>
      <c r="AN103" s="5"/>
      <c r="AO103" s="138"/>
      <c r="AP103" s="59"/>
    </row>
    <row r="104" spans="1:42" s="59" customFormat="1" ht="18" customHeight="1" x14ac:dyDescent="0.3">
      <c r="A104" s="290" t="str">
        <f>IF(ISBLANK('ÁREA MEJORA COMPETENCIAL'!A104),"",'ÁREA MEJORA COMPETENCIAL'!A104)</f>
        <v/>
      </c>
      <c r="B104" s="291" t="str">
        <f>IF(ISBLANK('ÁREA MEJORA COMPETENCIAL'!B104),"",'ÁREA MEJORA COMPETENCIAL'!B104)</f>
        <v/>
      </c>
      <c r="C104" s="291" t="str">
        <f>IF(ISBLANK('ÁREA MEJORA COMPETENCIAL'!C104),"",'ÁREA MEJORA COMPETENCIAL'!C104)</f>
        <v/>
      </c>
      <c r="D104" s="292" t="str">
        <f>IF(ISBLANK('ÁREA MEJORA COMPETENCIAL'!D104),"",'ÁREA MEJORA COMPETENCIAL'!D104)</f>
        <v/>
      </c>
      <c r="E104" s="292" t="str">
        <f>IF(ISBLANK('ÁREA MEJORA COMPETENCIAL'!E104),"",'ÁREA MEJORA COMPETENCIAL'!E104)</f>
        <v/>
      </c>
      <c r="F104" s="292" t="str">
        <f>IF(ISBLANK('ÁREA MEJORA COMPETENCIAL'!F104),"",'ÁREA MEJORA COMPETENCIAL'!F104)</f>
        <v/>
      </c>
      <c r="G104" s="293"/>
      <c r="H104" s="294" t="str">
        <f>IF(ISBLANK('ÁREA MEJORA COMPETENCIAL'!S104),"",IF('ÁREA MEJORA COMPETENCIAL'!CX104="","",IF('ÁREA MEJORA COMPETENCIAL'!CX104&gt;=0,"SI","NO")))</f>
        <v/>
      </c>
      <c r="I104" s="295" t="str">
        <f>IF('ÁREA MEJORA COMPETENCIAL'!CY104="VER RESULTADOS","",'ÁREA MEJORA COMPETENCIAL'!CY104)</f>
        <v/>
      </c>
      <c r="J104" s="296" t="str">
        <f>IF(ISBLANK('ÁREA MEJORA COMPETENCIAL'!S104),"",IF('ÁREA MEJORA COMPETENCIAL'!CX104="","",IF('ÁREA ACOMPAÑAMIENTO INT TÉC'!Y104&gt;=0,"SI","NO")))</f>
        <v/>
      </c>
      <c r="K104" s="297" t="str">
        <f>IF('ÁREA ACOMPAÑAMIENTO INT TÉC'!Z104="VER RESULTADOS","",'ÁREA ACOMPAÑAMIENTO INT TÉC'!Z104)</f>
        <v/>
      </c>
      <c r="L104" s="298" t="str">
        <f>IF(ISBLANK('ÁREA MEJORA COMPETENCIAL'!S104),"",IF('ÁREA MEJORA COMPETENCIAL'!CX104="","",IF('ÁREA COMPLEMENTARIA'!CP104&gt;=0,"SI","NO")))</f>
        <v/>
      </c>
      <c r="M104" s="299" t="str">
        <f>IF('ÁREA COMPLEMENTARIA'!CQ104="VER RESULTADOS","",'ÁREA COMPLEMENTARIA'!CQ104)</f>
        <v/>
      </c>
      <c r="N104" s="300" t="str">
        <f>IF('ÁREA MEJORA COMPETENCIAL'!CX104="","",IF(ISBLANK('ÁREA MEJORA COMPETENCIAL'!S104),"",COUNTIF(H104:L104,"SI")))</f>
        <v/>
      </c>
      <c r="O104" s="300" t="str">
        <f>IF(ISBLANK('ÁREA MEJORA COMPETENCIAL'!S104),"",
IF('ÁREA MEJORA COMPETENCIAL'!Y104=1,12,
IF('ÁREA MEJORA COMPETENCIAL'!Y104=2,24,
IF('ÁREA MEJORA COMPETENCIAL'!Y104=3,37,IF('ÁREA MEJORA COMPETENCIAL'!T104=4,54,
IF('ÁREA MEJORA COMPETENCIAL'!Y104=5,66,
IF('ÁREA MEJORA COMPETENCIAL'!Y104=6,79,
IF('ÁREA MEJORA COMPETENCIAL'!Y104=7,95,
IF('ÁREA MEJORA COMPETENCIAL'!Y104=8,108,
IF('ÁREA MEJORA COMPETENCIAL'!Y104=9,120,
IF('ÁREA MEJORA COMPETENCIAL'!Y104=10,132,
IF('ÁREA MEJORA COMPETENCIAL'!Y104=11,145,
IF('ÁREA MEJORA COMPETENCIAL'!Y104=12,161,
IF('ÁREA MEJORA COMPETENCIAL'!Y104=13,174,
IF('ÁREA MEJORA COMPETENCIAL'!Y104=14,186,
IF('ÁREA MEJORA COMPETENCIAL'!Y104=15,199,
IF('ÁREA MEJORA COMPETENCIAL'!Y104=16,211,
IF('ÁREA MEJORA COMPETENCIAL'!Y104=17,228,
IF('ÁREA MEJORA COMPETENCIAL'!Y104=18,240,
"")))))))))))))))))))</f>
        <v/>
      </c>
      <c r="P104" s="301" t="str">
        <f>IF(ISBLANK('ÁREA MEJORA COMPETENCIAL'!S104),"",
IF('ÁREA MEJORA COMPETENCIAL'!Y104=1,12,
IF('ÁREA MEJORA COMPETENCIAL'!Y104=2,24,
IF('ÁREA MEJORA COMPETENCIAL'!Y104=7,95,
IF('ÁREA MEJORA COMPETENCIAL'!Y104=8,108,
IF('ÁREA MEJORA COMPETENCIAL'!Y104=9,120,
IF('ÁREA MEJORA COMPETENCIAL'!Y104=10,132,
IF('ÁREA MEJORA COMPETENCIAL'!Y104=11,145,
IF('ÁREA MEJORA COMPETENCIAL'!Y104=12,161,
IF('ÁREA MEJORA COMPETENCIAL'!Y104=13,174,
IF('ÁREA MEJORA COMPETENCIAL'!Y104=14,186,
IF('ÁREA MEJORA COMPETENCIAL'!Y104=15,199,
IF('ÁREA MEJORA COMPETENCIAL'!Y104=16,211,
IF('ÁREA MEJORA COMPETENCIAL'!Y104=17,228,
IF('ÁREA MEJORA COMPETENCIAL'!Y104=18,240,
"")))))))))))))))</f>
        <v/>
      </c>
      <c r="Q104" s="302" t="str">
        <f>IF(ISBLANK('ÁREA MEJORA COMPETENCIAL'!S104),"",SUM('ÁREA MEJORA COMPETENCIAL'!CW104,'ÁREA ACOMPAÑAMIENTO INT TÉC'!X104,'ÁREA COMPLEMENTARIA'!CO104))</f>
        <v/>
      </c>
      <c r="R104" s="303" t="str">
        <f>IF(N104="","",IF(Q104&gt;=P104,"",IF(AND(H104="NO",'ÁREA MEJORA COMPETENCIAL'!CY104&gt;=75%,'ÁREA ACOMPAÑAMIENTO INT TÉC'!Z104&gt;=75%,'ÁREA COMPLEMENTARIA'!CQ104&gt;=75%),"SI","NO")))</f>
        <v/>
      </c>
      <c r="S104" s="303" t="str">
        <f>IF(N104="","",IF(Q104&gt;=P104,"",(IF(AND(J104="NO",'ÁREA ACOMPAÑAMIENTO INT TÉC'!Z104&gt;=75%,'ÁREA MEJORA COMPETENCIAL'!CY104&gt;=75%,'ÁREA COMPLEMENTARIA'!CQ104&gt;=75%),"SI","NO"))))</f>
        <v/>
      </c>
      <c r="T104" s="303" t="str">
        <f>IF(N104="","",IF(Q104&gt;=P104,"",(IF(AND(L104="NO",'ÁREA COMPLEMENTARIA'!CQ104&gt;=75%,'ÁREA MEJORA COMPETENCIAL'!CY104&gt;=75%,'ÁREA ACOMPAÑAMIENTO INT TÉC'!Z104&gt;=75%),"SI","NO"))))</f>
        <v/>
      </c>
      <c r="U104" s="300" t="str">
        <f t="shared" si="8"/>
        <v/>
      </c>
      <c r="V104" s="300" t="str">
        <f t="shared" si="9"/>
        <v/>
      </c>
      <c r="W104" s="300" t="str">
        <f>IF(
 Q104=0,
 "NO",
 IF(
  OR('ÁREA MEJORA COMPETENCIAL'!Y104=0, ISBLANK('ÁREA MEJORA COMPETENCIAL'!S104)),
  "",
  IF(
   AND(U104&lt;&gt;"NO PARTICIPANTE", V104&lt;&gt;"NO PARTICIPANTE"),
   "SI",
   "NO"
  )
 )
)</f>
        <v/>
      </c>
      <c r="X104" s="300" t="str">
        <f t="shared" si="10"/>
        <v/>
      </c>
      <c r="Y104" s="300" t="str">
        <f t="shared" si="11"/>
        <v/>
      </c>
      <c r="Z104" s="304" t="str">
        <f>IF(AND('ÁREA MEJORA COMPETENCIAL'!Y104&gt;6,'ÁREA MEJORA COMPETENCIAL'!CW104&gt;=32,'ÁREA ACOMPAÑAMIENTO INT TÉC'!X104&gt;=27,'ÁREA COMPLEMENTARIA'!CO104&gt;=20,Q104&gt;=P104),"SI","")</f>
        <v/>
      </c>
      <c r="AA104" s="305" t="str">
        <f>IF(ISBLANK('ÁREA MEJORA COMPETENCIAL'!S104),"",IF(Q104&gt;=P104,"",IF('ÁREA COMPLEMENTARIA'!CN104="","NO PROCEDE",IF(N104=3,"",IF(OR(R104="SI",S104="SI",T104="SI"),"SI","NO")))))</f>
        <v/>
      </c>
      <c r="AB104" s="300" t="str">
        <f>IF(ISBLANK('ÁREA MEJORA COMPETENCIAL'!S104),"",IF(AA104="SI", "SI(*)",IF(OR(N104=3,X104="SI",Y104="SI",Z104="SI"),"SI","NO")))</f>
        <v/>
      </c>
      <c r="AC104" s="331" t="str">
        <f>IF(
   ISBLANK('ÁREA MEJORA COMPETENCIAL'!S104),
   "",
   IF(
      AND(
        'ÁREA MEJORA COMPETENCIAL'!Y104&gt;6,
        'ÁREA MEJORA COMPETENCIAL'!CW104&lt;=32,
        'ÁREA ACOMPAÑAMIENTO INT TÉC'!X104&lt;=27,
        'ÁREA COMPLEMENTARIA'!CO104&lt;=20,
        Q104&lt;=P104
      ),
      0,
         IF(
               Q104=0,
               0,
               IF(
                  Z104="SI",
                  Q104/P104,
                  IF(
                     AA104="SI",
                     75/100,IF(P104=12,Q104/P104, IF(P104=24,Q104/P104, IF(
         AND('ÁREA MEJORA COMPETENCIAL'!Y104&gt;6, N104&lt;3),
         N104/3,      IF(
            OR(P104="", P104=0),
            N104/3,
                     ""
                  )
               )
            )
         )
      )
   )
)))</f>
        <v/>
      </c>
      <c r="AD104" s="7"/>
      <c r="AE104" s="5"/>
      <c r="AF104" s="5"/>
      <c r="AG104" s="5"/>
      <c r="AH104" s="5"/>
      <c r="AI104" s="5"/>
      <c r="AJ104" s="5"/>
      <c r="AK104" s="5"/>
      <c r="AL104" s="5"/>
      <c r="AM104" s="5"/>
      <c r="AN104" s="5"/>
      <c r="AO104" s="138"/>
    </row>
    <row r="105" spans="1:42" s="59" customFormat="1" ht="18" customHeight="1" x14ac:dyDescent="0.3">
      <c r="A105" s="290" t="str">
        <f>IF(ISBLANK('ÁREA MEJORA COMPETENCIAL'!A105),"",'ÁREA MEJORA COMPETENCIAL'!A105)</f>
        <v/>
      </c>
      <c r="B105" s="291" t="str">
        <f>IF(ISBLANK('ÁREA MEJORA COMPETENCIAL'!B105),"",'ÁREA MEJORA COMPETENCIAL'!B105)</f>
        <v/>
      </c>
      <c r="C105" s="291" t="str">
        <f>IF(ISBLANK('ÁREA MEJORA COMPETENCIAL'!C105),"",'ÁREA MEJORA COMPETENCIAL'!C105)</f>
        <v/>
      </c>
      <c r="D105" s="292" t="str">
        <f>IF(ISBLANK('ÁREA MEJORA COMPETENCIAL'!D105),"",'ÁREA MEJORA COMPETENCIAL'!D105)</f>
        <v/>
      </c>
      <c r="E105" s="292" t="str">
        <f>IF(ISBLANK('ÁREA MEJORA COMPETENCIAL'!E105),"",'ÁREA MEJORA COMPETENCIAL'!E105)</f>
        <v/>
      </c>
      <c r="F105" s="292" t="str">
        <f>IF(ISBLANK('ÁREA MEJORA COMPETENCIAL'!F105),"",'ÁREA MEJORA COMPETENCIAL'!F105)</f>
        <v/>
      </c>
      <c r="G105" s="293"/>
      <c r="H105" s="294" t="str">
        <f>IF(ISBLANK('ÁREA MEJORA COMPETENCIAL'!S105),"",IF('ÁREA MEJORA COMPETENCIAL'!CX105="","",IF('ÁREA MEJORA COMPETENCIAL'!CX105&gt;=0,"SI","NO")))</f>
        <v/>
      </c>
      <c r="I105" s="295" t="str">
        <f>IF('ÁREA MEJORA COMPETENCIAL'!CY105="VER RESULTADOS","",'ÁREA MEJORA COMPETENCIAL'!CY105)</f>
        <v/>
      </c>
      <c r="J105" s="296" t="str">
        <f>IF(ISBLANK('ÁREA MEJORA COMPETENCIAL'!S105),"",IF('ÁREA MEJORA COMPETENCIAL'!CX105="","",IF('ÁREA ACOMPAÑAMIENTO INT TÉC'!Y105&gt;=0,"SI","NO")))</f>
        <v/>
      </c>
      <c r="K105" s="297" t="str">
        <f>IF('ÁREA ACOMPAÑAMIENTO INT TÉC'!Z105="VER RESULTADOS","",'ÁREA ACOMPAÑAMIENTO INT TÉC'!Z105)</f>
        <v/>
      </c>
      <c r="L105" s="298" t="str">
        <f>IF(ISBLANK('ÁREA MEJORA COMPETENCIAL'!S105),"",IF('ÁREA MEJORA COMPETENCIAL'!CX105="","",IF('ÁREA COMPLEMENTARIA'!CP105&gt;=0,"SI","NO")))</f>
        <v/>
      </c>
      <c r="M105" s="299" t="str">
        <f>IF('ÁREA COMPLEMENTARIA'!CQ105="VER RESULTADOS","",'ÁREA COMPLEMENTARIA'!CQ105)</f>
        <v/>
      </c>
      <c r="N105" s="300" t="str">
        <f>IF('ÁREA MEJORA COMPETENCIAL'!CX105="","",IF(ISBLANK('ÁREA MEJORA COMPETENCIAL'!S105),"",COUNTIF(H105:L105,"SI")))</f>
        <v/>
      </c>
      <c r="O105" s="300" t="str">
        <f>IF(ISBLANK('ÁREA MEJORA COMPETENCIAL'!S105),"",
IF('ÁREA MEJORA COMPETENCIAL'!Y105=1,12,
IF('ÁREA MEJORA COMPETENCIAL'!Y105=2,24,
IF('ÁREA MEJORA COMPETENCIAL'!Y105=3,37,IF('ÁREA MEJORA COMPETENCIAL'!T105=4,54,
IF('ÁREA MEJORA COMPETENCIAL'!Y105=5,66,
IF('ÁREA MEJORA COMPETENCIAL'!Y105=6,79,
IF('ÁREA MEJORA COMPETENCIAL'!Y105=7,95,
IF('ÁREA MEJORA COMPETENCIAL'!Y105=8,108,
IF('ÁREA MEJORA COMPETENCIAL'!Y105=9,120,
IF('ÁREA MEJORA COMPETENCIAL'!Y105=10,132,
IF('ÁREA MEJORA COMPETENCIAL'!Y105=11,145,
IF('ÁREA MEJORA COMPETENCIAL'!Y105=12,161,
IF('ÁREA MEJORA COMPETENCIAL'!Y105=13,174,
IF('ÁREA MEJORA COMPETENCIAL'!Y105=14,186,
IF('ÁREA MEJORA COMPETENCIAL'!Y105=15,199,
IF('ÁREA MEJORA COMPETENCIAL'!Y105=16,211,
IF('ÁREA MEJORA COMPETENCIAL'!Y105=17,228,
IF('ÁREA MEJORA COMPETENCIAL'!Y105=18,240,
"")))))))))))))))))))</f>
        <v/>
      </c>
      <c r="P105" s="301" t="str">
        <f>IF(ISBLANK('ÁREA MEJORA COMPETENCIAL'!S105),"",
IF('ÁREA MEJORA COMPETENCIAL'!Y105=1,12,
IF('ÁREA MEJORA COMPETENCIAL'!Y105=2,24,
IF('ÁREA MEJORA COMPETENCIAL'!Y105=7,95,
IF('ÁREA MEJORA COMPETENCIAL'!Y105=8,108,
IF('ÁREA MEJORA COMPETENCIAL'!Y105=9,120,
IF('ÁREA MEJORA COMPETENCIAL'!Y105=10,132,
IF('ÁREA MEJORA COMPETENCIAL'!Y105=11,145,
IF('ÁREA MEJORA COMPETENCIAL'!Y105=12,161,
IF('ÁREA MEJORA COMPETENCIAL'!Y105=13,174,
IF('ÁREA MEJORA COMPETENCIAL'!Y105=14,186,
IF('ÁREA MEJORA COMPETENCIAL'!Y105=15,199,
IF('ÁREA MEJORA COMPETENCIAL'!Y105=16,211,
IF('ÁREA MEJORA COMPETENCIAL'!Y105=17,228,
IF('ÁREA MEJORA COMPETENCIAL'!Y105=18,240,
"")))))))))))))))</f>
        <v/>
      </c>
      <c r="Q105" s="302" t="str">
        <f>IF(ISBLANK('ÁREA MEJORA COMPETENCIAL'!S105),"",SUM('ÁREA MEJORA COMPETENCIAL'!CW105,'ÁREA ACOMPAÑAMIENTO INT TÉC'!X105,'ÁREA COMPLEMENTARIA'!CO105))</f>
        <v/>
      </c>
      <c r="R105" s="303" t="str">
        <f>IF(N105="","",IF(Q105&gt;=P105,"",IF(AND(H105="NO",'ÁREA MEJORA COMPETENCIAL'!CY105&gt;=75%,'ÁREA ACOMPAÑAMIENTO INT TÉC'!Z105&gt;=75%,'ÁREA COMPLEMENTARIA'!CQ105&gt;=75%),"SI","NO")))</f>
        <v/>
      </c>
      <c r="S105" s="303" t="str">
        <f>IF(N105="","",IF(Q105&gt;=P105,"",(IF(AND(J105="NO",'ÁREA ACOMPAÑAMIENTO INT TÉC'!Z105&gt;=75%,'ÁREA MEJORA COMPETENCIAL'!CY105&gt;=75%,'ÁREA COMPLEMENTARIA'!CQ105&gt;=75%),"SI","NO"))))</f>
        <v/>
      </c>
      <c r="T105" s="303" t="str">
        <f>IF(N105="","",IF(Q105&gt;=P105,"",(IF(AND(L105="NO",'ÁREA COMPLEMENTARIA'!CQ105&gt;=75%,'ÁREA MEJORA COMPETENCIAL'!CY105&gt;=75%,'ÁREA ACOMPAÑAMIENTO INT TÉC'!Z105&gt;=75%),"SI","NO"))))</f>
        <v/>
      </c>
      <c r="U105" s="300" t="str">
        <f t="shared" si="8"/>
        <v/>
      </c>
      <c r="V105" s="300" t="str">
        <f t="shared" si="9"/>
        <v/>
      </c>
      <c r="W105" s="300" t="str">
        <f>IF(
 Q105=0,
 "NO",
 IF(
  OR('ÁREA MEJORA COMPETENCIAL'!Y105=0, ISBLANK('ÁREA MEJORA COMPETENCIAL'!S105)),
  "",
  IF(
   AND(U105&lt;&gt;"NO PARTICIPANTE", V105&lt;&gt;"NO PARTICIPANTE"),
   "SI",
   "NO"
  )
 )
)</f>
        <v/>
      </c>
      <c r="X105" s="300" t="str">
        <f t="shared" si="10"/>
        <v/>
      </c>
      <c r="Y105" s="300" t="str">
        <f t="shared" si="11"/>
        <v/>
      </c>
      <c r="Z105" s="304" t="str">
        <f>IF(AND('ÁREA MEJORA COMPETENCIAL'!Y105&gt;6,'ÁREA MEJORA COMPETENCIAL'!CW105&gt;=32,'ÁREA ACOMPAÑAMIENTO INT TÉC'!X105&gt;=27,'ÁREA COMPLEMENTARIA'!CO105&gt;=20,Q105&gt;=P105),"SI","")</f>
        <v/>
      </c>
      <c r="AA105" s="305" t="str">
        <f>IF(ISBLANK('ÁREA MEJORA COMPETENCIAL'!S105),"",IF(Q105&gt;=P105,"",IF('ÁREA COMPLEMENTARIA'!CN105="","NO PROCEDE",IF(N105=3,"",IF(OR(R105="SI",S105="SI",T105="SI"),"SI","NO")))))</f>
        <v/>
      </c>
      <c r="AB105" s="300" t="str">
        <f>IF(ISBLANK('ÁREA MEJORA COMPETENCIAL'!S105),"",IF(AA105="SI", "SI(*)",IF(OR(N105=3,X105="SI",Y105="SI",Z105="SI"),"SI","NO")))</f>
        <v/>
      </c>
      <c r="AC105" s="331" t="str">
        <f>IF(
   ISBLANK('ÁREA MEJORA COMPETENCIAL'!S105),
   "",
   IF(
      AND(
        'ÁREA MEJORA COMPETENCIAL'!Y105&gt;6,
        'ÁREA MEJORA COMPETENCIAL'!CW105&lt;=32,
        'ÁREA ACOMPAÑAMIENTO INT TÉC'!X105&lt;=27,
        'ÁREA COMPLEMENTARIA'!CO105&lt;=20,
        Q105&lt;=P105
      ),
      0,
         IF(
               Q105=0,
               0,
               IF(
                  Z105="SI",
                  Q105/P105,
                  IF(
                     AA105="SI",
                     75/100,IF(P105=12,Q105/P105, IF(P105=24,Q105/P105, IF(
         AND('ÁREA MEJORA COMPETENCIAL'!Y105&gt;6, N105&lt;3),
         N105/3,      IF(
            OR(P105="", P105=0),
            N105/3,
                     ""
                  )
               )
            )
         )
      )
   )
)))</f>
        <v/>
      </c>
      <c r="AD105" s="7"/>
      <c r="AE105" s="5"/>
      <c r="AF105" s="5"/>
      <c r="AG105" s="5"/>
      <c r="AH105" s="5"/>
      <c r="AI105" s="5"/>
      <c r="AJ105" s="5"/>
      <c r="AK105" s="5"/>
      <c r="AL105" s="5"/>
      <c r="AM105" s="5"/>
      <c r="AN105" s="5"/>
      <c r="AO105" s="138"/>
    </row>
    <row r="106" spans="1:42" s="59" customFormat="1" ht="18" customHeight="1" x14ac:dyDescent="0.3">
      <c r="A106" s="290" t="str">
        <f>IF(ISBLANK('ÁREA MEJORA COMPETENCIAL'!A106),"",'ÁREA MEJORA COMPETENCIAL'!A106)</f>
        <v/>
      </c>
      <c r="B106" s="291" t="str">
        <f>IF(ISBLANK('ÁREA MEJORA COMPETENCIAL'!B106),"",'ÁREA MEJORA COMPETENCIAL'!B106)</f>
        <v/>
      </c>
      <c r="C106" s="291" t="str">
        <f>IF(ISBLANK('ÁREA MEJORA COMPETENCIAL'!C106),"",'ÁREA MEJORA COMPETENCIAL'!C106)</f>
        <v/>
      </c>
      <c r="D106" s="292" t="str">
        <f>IF(ISBLANK('ÁREA MEJORA COMPETENCIAL'!D106),"",'ÁREA MEJORA COMPETENCIAL'!D106)</f>
        <v/>
      </c>
      <c r="E106" s="292" t="str">
        <f>IF(ISBLANK('ÁREA MEJORA COMPETENCIAL'!E106),"",'ÁREA MEJORA COMPETENCIAL'!E106)</f>
        <v/>
      </c>
      <c r="F106" s="292" t="str">
        <f>IF(ISBLANK('ÁREA MEJORA COMPETENCIAL'!F106),"",'ÁREA MEJORA COMPETENCIAL'!F106)</f>
        <v/>
      </c>
      <c r="G106" s="293"/>
      <c r="H106" s="294" t="str">
        <f>IF(ISBLANK('ÁREA MEJORA COMPETENCIAL'!S106),"",IF('ÁREA MEJORA COMPETENCIAL'!CX106="","",IF('ÁREA MEJORA COMPETENCIAL'!CX106&gt;=0,"SI","NO")))</f>
        <v/>
      </c>
      <c r="I106" s="295" t="str">
        <f>IF('ÁREA MEJORA COMPETENCIAL'!CY106="VER RESULTADOS","",'ÁREA MEJORA COMPETENCIAL'!CY106)</f>
        <v/>
      </c>
      <c r="J106" s="296" t="str">
        <f>IF(ISBLANK('ÁREA MEJORA COMPETENCIAL'!S106),"",IF('ÁREA MEJORA COMPETENCIAL'!CX106="","",IF('ÁREA ACOMPAÑAMIENTO INT TÉC'!Y106&gt;=0,"SI","NO")))</f>
        <v/>
      </c>
      <c r="K106" s="297" t="str">
        <f>IF('ÁREA ACOMPAÑAMIENTO INT TÉC'!Z106="VER RESULTADOS","",'ÁREA ACOMPAÑAMIENTO INT TÉC'!Z106)</f>
        <v/>
      </c>
      <c r="L106" s="298" t="str">
        <f>IF(ISBLANK('ÁREA MEJORA COMPETENCIAL'!S106),"",IF('ÁREA MEJORA COMPETENCIAL'!CX106="","",IF('ÁREA COMPLEMENTARIA'!CP106&gt;=0,"SI","NO")))</f>
        <v/>
      </c>
      <c r="M106" s="299" t="str">
        <f>IF('ÁREA COMPLEMENTARIA'!CQ106="VER RESULTADOS","",'ÁREA COMPLEMENTARIA'!CQ106)</f>
        <v/>
      </c>
      <c r="N106" s="300" t="str">
        <f>IF('ÁREA MEJORA COMPETENCIAL'!CX106="","",IF(ISBLANK('ÁREA MEJORA COMPETENCIAL'!S106),"",COUNTIF(H106:L106,"SI")))</f>
        <v/>
      </c>
      <c r="O106" s="300" t="str">
        <f>IF(ISBLANK('ÁREA MEJORA COMPETENCIAL'!S106),"",
IF('ÁREA MEJORA COMPETENCIAL'!Y106=1,12,
IF('ÁREA MEJORA COMPETENCIAL'!Y106=2,24,
IF('ÁREA MEJORA COMPETENCIAL'!Y106=3,37,IF('ÁREA MEJORA COMPETENCIAL'!T106=4,54,
IF('ÁREA MEJORA COMPETENCIAL'!Y106=5,66,
IF('ÁREA MEJORA COMPETENCIAL'!Y106=6,79,
IF('ÁREA MEJORA COMPETENCIAL'!Y106=7,95,
IF('ÁREA MEJORA COMPETENCIAL'!Y106=8,108,
IF('ÁREA MEJORA COMPETENCIAL'!Y106=9,120,
IF('ÁREA MEJORA COMPETENCIAL'!Y106=10,132,
IF('ÁREA MEJORA COMPETENCIAL'!Y106=11,145,
IF('ÁREA MEJORA COMPETENCIAL'!Y106=12,161,
IF('ÁREA MEJORA COMPETENCIAL'!Y106=13,174,
IF('ÁREA MEJORA COMPETENCIAL'!Y106=14,186,
IF('ÁREA MEJORA COMPETENCIAL'!Y106=15,199,
IF('ÁREA MEJORA COMPETENCIAL'!Y106=16,211,
IF('ÁREA MEJORA COMPETENCIAL'!Y106=17,228,
IF('ÁREA MEJORA COMPETENCIAL'!Y106=18,240,
"")))))))))))))))))))</f>
        <v/>
      </c>
      <c r="P106" s="301" t="str">
        <f>IF(ISBLANK('ÁREA MEJORA COMPETENCIAL'!S106),"",
IF('ÁREA MEJORA COMPETENCIAL'!Y106=1,12,
IF('ÁREA MEJORA COMPETENCIAL'!Y106=2,24,
IF('ÁREA MEJORA COMPETENCIAL'!Y106=7,95,
IF('ÁREA MEJORA COMPETENCIAL'!Y106=8,108,
IF('ÁREA MEJORA COMPETENCIAL'!Y106=9,120,
IF('ÁREA MEJORA COMPETENCIAL'!Y106=10,132,
IF('ÁREA MEJORA COMPETENCIAL'!Y106=11,145,
IF('ÁREA MEJORA COMPETENCIAL'!Y106=12,161,
IF('ÁREA MEJORA COMPETENCIAL'!Y106=13,174,
IF('ÁREA MEJORA COMPETENCIAL'!Y106=14,186,
IF('ÁREA MEJORA COMPETENCIAL'!Y106=15,199,
IF('ÁREA MEJORA COMPETENCIAL'!Y106=16,211,
IF('ÁREA MEJORA COMPETENCIAL'!Y106=17,228,
IF('ÁREA MEJORA COMPETENCIAL'!Y106=18,240,
"")))))))))))))))</f>
        <v/>
      </c>
      <c r="Q106" s="302" t="str">
        <f>IF(ISBLANK('ÁREA MEJORA COMPETENCIAL'!S106),"",SUM('ÁREA MEJORA COMPETENCIAL'!CW106,'ÁREA ACOMPAÑAMIENTO INT TÉC'!X106,'ÁREA COMPLEMENTARIA'!CO106))</f>
        <v/>
      </c>
      <c r="R106" s="303" t="str">
        <f>IF(N106="","",IF(Q106&gt;=P106,"",IF(AND(H106="NO",'ÁREA MEJORA COMPETENCIAL'!CY106&gt;=75%,'ÁREA ACOMPAÑAMIENTO INT TÉC'!Z106&gt;=75%,'ÁREA COMPLEMENTARIA'!CQ106&gt;=75%),"SI","NO")))</f>
        <v/>
      </c>
      <c r="S106" s="303" t="str">
        <f>IF(N106="","",IF(Q106&gt;=P106,"",(IF(AND(J106="NO",'ÁREA ACOMPAÑAMIENTO INT TÉC'!Z106&gt;=75%,'ÁREA MEJORA COMPETENCIAL'!CY106&gt;=75%,'ÁREA COMPLEMENTARIA'!CQ106&gt;=75%),"SI","NO"))))</f>
        <v/>
      </c>
      <c r="T106" s="303" t="str">
        <f>IF(N106="","",IF(Q106&gt;=P106,"",(IF(AND(L106="NO",'ÁREA COMPLEMENTARIA'!CQ106&gt;=75%,'ÁREA MEJORA COMPETENCIAL'!CY106&gt;=75%,'ÁREA ACOMPAÑAMIENTO INT TÉC'!Z106&gt;=75%),"SI","NO"))))</f>
        <v/>
      </c>
      <c r="U106" s="300" t="str">
        <f t="shared" ref="U106:U137" si="12">IF(AND(P106=12,Q106&lt;12),"NO PARTICIPANTE","")</f>
        <v/>
      </c>
      <c r="V106" s="300" t="str">
        <f t="shared" ref="V106:V137" si="13">IF(AND(P106=24,Q106&lt;24),"NO PARTICIPANTE","")</f>
        <v/>
      </c>
      <c r="W106" s="300" t="str">
        <f>IF(
 Q106=0,
 "NO",
 IF(
  OR('ÁREA MEJORA COMPETENCIAL'!Y106=0, ISBLANK('ÁREA MEJORA COMPETENCIAL'!S106)),
  "",
  IF(
   AND(U106&lt;&gt;"NO PARTICIPANTE", V106&lt;&gt;"NO PARTICIPANTE"),
   "SI",
   "NO"
  )
 )
)</f>
        <v/>
      </c>
      <c r="X106" s="300" t="str">
        <f t="shared" ref="X106:X137" si="14">IF(AND(P106=12,Q106&gt;=12),"SI","")</f>
        <v/>
      </c>
      <c r="Y106" s="300" t="str">
        <f t="shared" ref="Y106:Y137" si="15">IF(AND(P106=24,Q106&gt;=24),"SI","")</f>
        <v/>
      </c>
      <c r="Z106" s="304" t="str">
        <f>IF(AND('ÁREA MEJORA COMPETENCIAL'!Y106&gt;6,'ÁREA MEJORA COMPETENCIAL'!CW106&gt;=32,'ÁREA ACOMPAÑAMIENTO INT TÉC'!X106&gt;=27,'ÁREA COMPLEMENTARIA'!CO106&gt;=20,Q106&gt;=P106),"SI","")</f>
        <v/>
      </c>
      <c r="AA106" s="305" t="str">
        <f>IF(ISBLANK('ÁREA MEJORA COMPETENCIAL'!S106),"",IF(Q106&gt;=P106,"",IF('ÁREA COMPLEMENTARIA'!CN106="","NO PROCEDE",IF(N106=3,"",IF(OR(R106="SI",S106="SI",T106="SI"),"SI","NO")))))</f>
        <v/>
      </c>
      <c r="AB106" s="300" t="str">
        <f>IF(ISBLANK('ÁREA MEJORA COMPETENCIAL'!S106),"",IF(AA106="SI", "SI(*)",IF(OR(N106=3,X106="SI",Y106="SI",Z106="SI"),"SI","NO")))</f>
        <v/>
      </c>
      <c r="AC106" s="331" t="str">
        <f>IF(
   ISBLANK('ÁREA MEJORA COMPETENCIAL'!S106),
   "",
   IF(
      AND(
        'ÁREA MEJORA COMPETENCIAL'!Y106&gt;6,
        'ÁREA MEJORA COMPETENCIAL'!CW106&lt;=32,
        'ÁREA ACOMPAÑAMIENTO INT TÉC'!X106&lt;=27,
        'ÁREA COMPLEMENTARIA'!CO106&lt;=20,
        Q106&lt;=P106
      ),
      0,
         IF(
               Q106=0,
               0,
               IF(
                  Z106="SI",
                  Q106/P106,
                  IF(
                     AA106="SI",
                     75/100,IF(P106=12,Q106/P106, IF(P106=24,Q106/P106, IF(
         AND('ÁREA MEJORA COMPETENCIAL'!Y106&gt;6, N106&lt;3),
         N106/3,      IF(
            OR(P106="", P106=0),
            N106/3,
                     ""
                  )
               )
            )
         )
      )
   )
)))</f>
        <v/>
      </c>
      <c r="AD106" s="7"/>
      <c r="AE106" s="5"/>
      <c r="AF106" s="5"/>
      <c r="AG106" s="5"/>
      <c r="AH106" s="5"/>
      <c r="AI106" s="5"/>
      <c r="AJ106" s="5"/>
      <c r="AK106" s="5"/>
      <c r="AL106" s="5"/>
      <c r="AM106" s="5"/>
      <c r="AN106" s="5"/>
      <c r="AO106" s="138"/>
    </row>
    <row r="107" spans="1:42" s="59" customFormat="1" ht="18" customHeight="1" x14ac:dyDescent="0.3">
      <c r="A107" s="290" t="str">
        <f>IF(ISBLANK('ÁREA MEJORA COMPETENCIAL'!A107),"",'ÁREA MEJORA COMPETENCIAL'!A107)</f>
        <v/>
      </c>
      <c r="B107" s="291" t="str">
        <f>IF(ISBLANK('ÁREA MEJORA COMPETENCIAL'!B107),"",'ÁREA MEJORA COMPETENCIAL'!B107)</f>
        <v/>
      </c>
      <c r="C107" s="291" t="str">
        <f>IF(ISBLANK('ÁREA MEJORA COMPETENCIAL'!C107),"",'ÁREA MEJORA COMPETENCIAL'!C107)</f>
        <v/>
      </c>
      <c r="D107" s="292" t="str">
        <f>IF(ISBLANK('ÁREA MEJORA COMPETENCIAL'!D107),"",'ÁREA MEJORA COMPETENCIAL'!D107)</f>
        <v/>
      </c>
      <c r="E107" s="292" t="str">
        <f>IF(ISBLANK('ÁREA MEJORA COMPETENCIAL'!E107),"",'ÁREA MEJORA COMPETENCIAL'!E107)</f>
        <v/>
      </c>
      <c r="F107" s="292" t="str">
        <f>IF(ISBLANK('ÁREA MEJORA COMPETENCIAL'!F107),"",'ÁREA MEJORA COMPETENCIAL'!F107)</f>
        <v/>
      </c>
      <c r="G107" s="293"/>
      <c r="H107" s="294" t="str">
        <f>IF(ISBLANK('ÁREA MEJORA COMPETENCIAL'!S107),"",IF('ÁREA MEJORA COMPETENCIAL'!CX107="","",IF('ÁREA MEJORA COMPETENCIAL'!CX107&gt;=0,"SI","NO")))</f>
        <v/>
      </c>
      <c r="I107" s="295" t="str">
        <f>IF('ÁREA MEJORA COMPETENCIAL'!CY107="VER RESULTADOS","",'ÁREA MEJORA COMPETENCIAL'!CY107)</f>
        <v/>
      </c>
      <c r="J107" s="296" t="str">
        <f>IF(ISBLANK('ÁREA MEJORA COMPETENCIAL'!S107),"",IF('ÁREA MEJORA COMPETENCIAL'!CX107="","",IF('ÁREA ACOMPAÑAMIENTO INT TÉC'!Y107&gt;=0,"SI","NO")))</f>
        <v/>
      </c>
      <c r="K107" s="297" t="str">
        <f>IF('ÁREA ACOMPAÑAMIENTO INT TÉC'!Z107="VER RESULTADOS","",'ÁREA ACOMPAÑAMIENTO INT TÉC'!Z107)</f>
        <v/>
      </c>
      <c r="L107" s="298" t="str">
        <f>IF(ISBLANK('ÁREA MEJORA COMPETENCIAL'!S107),"",IF('ÁREA MEJORA COMPETENCIAL'!CX107="","",IF('ÁREA COMPLEMENTARIA'!CP107&gt;=0,"SI","NO")))</f>
        <v/>
      </c>
      <c r="M107" s="299" t="str">
        <f>IF('ÁREA COMPLEMENTARIA'!CQ107="VER RESULTADOS","",'ÁREA COMPLEMENTARIA'!CQ107)</f>
        <v/>
      </c>
      <c r="N107" s="300" t="str">
        <f>IF('ÁREA MEJORA COMPETENCIAL'!CX107="","",IF(ISBLANK('ÁREA MEJORA COMPETENCIAL'!S107),"",COUNTIF(H107:L107,"SI")))</f>
        <v/>
      </c>
      <c r="O107" s="300" t="str">
        <f>IF(ISBLANK('ÁREA MEJORA COMPETENCIAL'!S107),"",
IF('ÁREA MEJORA COMPETENCIAL'!Y107=1,12,
IF('ÁREA MEJORA COMPETENCIAL'!Y107=2,24,
IF('ÁREA MEJORA COMPETENCIAL'!Y107=3,37,IF('ÁREA MEJORA COMPETENCIAL'!T107=4,54,
IF('ÁREA MEJORA COMPETENCIAL'!Y107=5,66,
IF('ÁREA MEJORA COMPETENCIAL'!Y107=6,79,
IF('ÁREA MEJORA COMPETENCIAL'!Y107=7,95,
IF('ÁREA MEJORA COMPETENCIAL'!Y107=8,108,
IF('ÁREA MEJORA COMPETENCIAL'!Y107=9,120,
IF('ÁREA MEJORA COMPETENCIAL'!Y107=10,132,
IF('ÁREA MEJORA COMPETENCIAL'!Y107=11,145,
IF('ÁREA MEJORA COMPETENCIAL'!Y107=12,161,
IF('ÁREA MEJORA COMPETENCIAL'!Y107=13,174,
IF('ÁREA MEJORA COMPETENCIAL'!Y107=14,186,
IF('ÁREA MEJORA COMPETENCIAL'!Y107=15,199,
IF('ÁREA MEJORA COMPETENCIAL'!Y107=16,211,
IF('ÁREA MEJORA COMPETENCIAL'!Y107=17,228,
IF('ÁREA MEJORA COMPETENCIAL'!Y107=18,240,
"")))))))))))))))))))</f>
        <v/>
      </c>
      <c r="P107" s="301" t="str">
        <f>IF(ISBLANK('ÁREA MEJORA COMPETENCIAL'!S107),"",
IF('ÁREA MEJORA COMPETENCIAL'!Y107=1,12,
IF('ÁREA MEJORA COMPETENCIAL'!Y107=2,24,
IF('ÁREA MEJORA COMPETENCIAL'!Y107=7,95,
IF('ÁREA MEJORA COMPETENCIAL'!Y107=8,108,
IF('ÁREA MEJORA COMPETENCIAL'!Y107=9,120,
IF('ÁREA MEJORA COMPETENCIAL'!Y107=10,132,
IF('ÁREA MEJORA COMPETENCIAL'!Y107=11,145,
IF('ÁREA MEJORA COMPETENCIAL'!Y107=12,161,
IF('ÁREA MEJORA COMPETENCIAL'!Y107=13,174,
IF('ÁREA MEJORA COMPETENCIAL'!Y107=14,186,
IF('ÁREA MEJORA COMPETENCIAL'!Y107=15,199,
IF('ÁREA MEJORA COMPETENCIAL'!Y107=16,211,
IF('ÁREA MEJORA COMPETENCIAL'!Y107=17,228,
IF('ÁREA MEJORA COMPETENCIAL'!Y107=18,240,
"")))))))))))))))</f>
        <v/>
      </c>
      <c r="Q107" s="302" t="str">
        <f>IF(ISBLANK('ÁREA MEJORA COMPETENCIAL'!S107),"",SUM('ÁREA MEJORA COMPETENCIAL'!CW107,'ÁREA ACOMPAÑAMIENTO INT TÉC'!X107,'ÁREA COMPLEMENTARIA'!CO107))</f>
        <v/>
      </c>
      <c r="R107" s="303" t="str">
        <f>IF(N107="","",IF(Q107&gt;=P107,"",IF(AND(H107="NO",'ÁREA MEJORA COMPETENCIAL'!CY107&gt;=75%,'ÁREA ACOMPAÑAMIENTO INT TÉC'!Z107&gt;=75%,'ÁREA COMPLEMENTARIA'!CQ107&gt;=75%),"SI","NO")))</f>
        <v/>
      </c>
      <c r="S107" s="303" t="str">
        <f>IF(N107="","",IF(Q107&gt;=P107,"",(IF(AND(J107="NO",'ÁREA ACOMPAÑAMIENTO INT TÉC'!Z107&gt;=75%,'ÁREA MEJORA COMPETENCIAL'!CY107&gt;=75%,'ÁREA COMPLEMENTARIA'!CQ107&gt;=75%),"SI","NO"))))</f>
        <v/>
      </c>
      <c r="T107" s="303" t="str">
        <f>IF(N107="","",IF(Q107&gt;=P107,"",(IF(AND(L107="NO",'ÁREA COMPLEMENTARIA'!CQ107&gt;=75%,'ÁREA MEJORA COMPETENCIAL'!CY107&gt;=75%,'ÁREA ACOMPAÑAMIENTO INT TÉC'!Z107&gt;=75%),"SI","NO"))))</f>
        <v/>
      </c>
      <c r="U107" s="300" t="str">
        <f t="shared" si="12"/>
        <v/>
      </c>
      <c r="V107" s="300" t="str">
        <f t="shared" si="13"/>
        <v/>
      </c>
      <c r="W107" s="300" t="str">
        <f>IF(
 Q107=0,
 "NO",
 IF(
  OR('ÁREA MEJORA COMPETENCIAL'!Y107=0, ISBLANK('ÁREA MEJORA COMPETENCIAL'!S107)),
  "",
  IF(
   AND(U107&lt;&gt;"NO PARTICIPANTE", V107&lt;&gt;"NO PARTICIPANTE"),
   "SI",
   "NO"
  )
 )
)</f>
        <v/>
      </c>
      <c r="X107" s="300" t="str">
        <f t="shared" si="14"/>
        <v/>
      </c>
      <c r="Y107" s="300" t="str">
        <f t="shared" si="15"/>
        <v/>
      </c>
      <c r="Z107" s="304" t="str">
        <f>IF(AND('ÁREA MEJORA COMPETENCIAL'!Y107&gt;6,'ÁREA MEJORA COMPETENCIAL'!CW107&gt;=32,'ÁREA ACOMPAÑAMIENTO INT TÉC'!X107&gt;=27,'ÁREA COMPLEMENTARIA'!CO107&gt;=20,Q107&gt;=P107),"SI","")</f>
        <v/>
      </c>
      <c r="AA107" s="305" t="str">
        <f>IF(ISBLANK('ÁREA MEJORA COMPETENCIAL'!S107),"",IF(Q107&gt;=P107,"",IF('ÁREA COMPLEMENTARIA'!CN107="","NO PROCEDE",IF(N107=3,"",IF(OR(R107="SI",S107="SI",T107="SI"),"SI","NO")))))</f>
        <v/>
      </c>
      <c r="AB107" s="300" t="str">
        <f>IF(ISBLANK('ÁREA MEJORA COMPETENCIAL'!S107),"",IF(AA107="SI", "SI(*)",IF(OR(N107=3,X107="SI",Y107="SI",Z107="SI"),"SI","NO")))</f>
        <v/>
      </c>
      <c r="AC107" s="331" t="str">
        <f>IF(
   ISBLANK('ÁREA MEJORA COMPETENCIAL'!S107),
   "",
   IF(
      AND(
        'ÁREA MEJORA COMPETENCIAL'!Y107&gt;6,
        'ÁREA MEJORA COMPETENCIAL'!CW107&lt;=32,
        'ÁREA ACOMPAÑAMIENTO INT TÉC'!X107&lt;=27,
        'ÁREA COMPLEMENTARIA'!CO107&lt;=20,
        Q107&lt;=P107
      ),
      0,
         IF(
               Q107=0,
               0,
               IF(
                  Z107="SI",
                  Q107/P107,
                  IF(
                     AA107="SI",
                     75/100,IF(P107=12,Q107/P107, IF(P107=24,Q107/P107, IF(
         AND('ÁREA MEJORA COMPETENCIAL'!Y107&gt;6, N107&lt;3),
         N107/3,      IF(
            OR(P107="", P107=0),
            N107/3,
                     ""
                  )
               )
            )
         )
      )
   )
)))</f>
        <v/>
      </c>
      <c r="AD107" s="7"/>
      <c r="AE107" s="5"/>
      <c r="AF107" s="5"/>
      <c r="AG107" s="5"/>
      <c r="AH107" s="5"/>
      <c r="AI107" s="5"/>
      <c r="AJ107" s="5"/>
      <c r="AK107" s="5"/>
      <c r="AL107" s="5"/>
      <c r="AM107" s="5"/>
      <c r="AN107" s="5"/>
      <c r="AO107" s="138"/>
    </row>
    <row r="108" spans="1:42" s="59" customFormat="1" ht="18" customHeight="1" x14ac:dyDescent="0.3">
      <c r="A108" s="290" t="str">
        <f>IF(ISBLANK('ÁREA MEJORA COMPETENCIAL'!A108),"",'ÁREA MEJORA COMPETENCIAL'!A108)</f>
        <v/>
      </c>
      <c r="B108" s="291" t="str">
        <f>IF(ISBLANK('ÁREA MEJORA COMPETENCIAL'!B108),"",'ÁREA MEJORA COMPETENCIAL'!B108)</f>
        <v/>
      </c>
      <c r="C108" s="291" t="str">
        <f>IF(ISBLANK('ÁREA MEJORA COMPETENCIAL'!C108),"",'ÁREA MEJORA COMPETENCIAL'!C108)</f>
        <v/>
      </c>
      <c r="D108" s="292" t="str">
        <f>IF(ISBLANK('ÁREA MEJORA COMPETENCIAL'!D108),"",'ÁREA MEJORA COMPETENCIAL'!D108)</f>
        <v/>
      </c>
      <c r="E108" s="292" t="str">
        <f>IF(ISBLANK('ÁREA MEJORA COMPETENCIAL'!E108),"",'ÁREA MEJORA COMPETENCIAL'!E108)</f>
        <v/>
      </c>
      <c r="F108" s="292" t="str">
        <f>IF(ISBLANK('ÁREA MEJORA COMPETENCIAL'!F108),"",'ÁREA MEJORA COMPETENCIAL'!F108)</f>
        <v/>
      </c>
      <c r="G108" s="293"/>
      <c r="H108" s="294" t="str">
        <f>IF(ISBLANK('ÁREA MEJORA COMPETENCIAL'!S108),"",IF('ÁREA MEJORA COMPETENCIAL'!CX108="","",IF('ÁREA MEJORA COMPETENCIAL'!CX108&gt;=0,"SI","NO")))</f>
        <v/>
      </c>
      <c r="I108" s="295" t="str">
        <f>IF('ÁREA MEJORA COMPETENCIAL'!CY108="VER RESULTADOS","",'ÁREA MEJORA COMPETENCIAL'!CY108)</f>
        <v/>
      </c>
      <c r="J108" s="296" t="str">
        <f>IF(ISBLANK('ÁREA MEJORA COMPETENCIAL'!S108),"",IF('ÁREA MEJORA COMPETENCIAL'!CX108="","",IF('ÁREA ACOMPAÑAMIENTO INT TÉC'!Y108&gt;=0,"SI","NO")))</f>
        <v/>
      </c>
      <c r="K108" s="297" t="str">
        <f>IF('ÁREA ACOMPAÑAMIENTO INT TÉC'!Z108="VER RESULTADOS","",'ÁREA ACOMPAÑAMIENTO INT TÉC'!Z108)</f>
        <v/>
      </c>
      <c r="L108" s="298" t="str">
        <f>IF(ISBLANK('ÁREA MEJORA COMPETENCIAL'!S108),"",IF('ÁREA MEJORA COMPETENCIAL'!CX108="","",IF('ÁREA COMPLEMENTARIA'!CP108&gt;=0,"SI","NO")))</f>
        <v/>
      </c>
      <c r="M108" s="299" t="str">
        <f>IF('ÁREA COMPLEMENTARIA'!CQ108="VER RESULTADOS","",'ÁREA COMPLEMENTARIA'!CQ108)</f>
        <v/>
      </c>
      <c r="N108" s="300" t="str">
        <f>IF('ÁREA MEJORA COMPETENCIAL'!CX108="","",IF(ISBLANK('ÁREA MEJORA COMPETENCIAL'!S108),"",COUNTIF(H108:L108,"SI")))</f>
        <v/>
      </c>
      <c r="O108" s="300" t="str">
        <f>IF(ISBLANK('ÁREA MEJORA COMPETENCIAL'!S108),"",
IF('ÁREA MEJORA COMPETENCIAL'!Y108=1,12,
IF('ÁREA MEJORA COMPETENCIAL'!Y108=2,24,
IF('ÁREA MEJORA COMPETENCIAL'!Y108=3,37,IF('ÁREA MEJORA COMPETENCIAL'!T108=4,54,
IF('ÁREA MEJORA COMPETENCIAL'!Y108=5,66,
IF('ÁREA MEJORA COMPETENCIAL'!Y108=6,79,
IF('ÁREA MEJORA COMPETENCIAL'!Y108=7,95,
IF('ÁREA MEJORA COMPETENCIAL'!Y108=8,108,
IF('ÁREA MEJORA COMPETENCIAL'!Y108=9,120,
IF('ÁREA MEJORA COMPETENCIAL'!Y108=10,132,
IF('ÁREA MEJORA COMPETENCIAL'!Y108=11,145,
IF('ÁREA MEJORA COMPETENCIAL'!Y108=12,161,
IF('ÁREA MEJORA COMPETENCIAL'!Y108=13,174,
IF('ÁREA MEJORA COMPETENCIAL'!Y108=14,186,
IF('ÁREA MEJORA COMPETENCIAL'!Y108=15,199,
IF('ÁREA MEJORA COMPETENCIAL'!Y108=16,211,
IF('ÁREA MEJORA COMPETENCIAL'!Y108=17,228,
IF('ÁREA MEJORA COMPETENCIAL'!Y108=18,240,
"")))))))))))))))))))</f>
        <v/>
      </c>
      <c r="P108" s="301" t="str">
        <f>IF(ISBLANK('ÁREA MEJORA COMPETENCIAL'!S108),"",
IF('ÁREA MEJORA COMPETENCIAL'!Y108=1,12,
IF('ÁREA MEJORA COMPETENCIAL'!Y108=2,24,
IF('ÁREA MEJORA COMPETENCIAL'!Y108=7,95,
IF('ÁREA MEJORA COMPETENCIAL'!Y108=8,108,
IF('ÁREA MEJORA COMPETENCIAL'!Y108=9,120,
IF('ÁREA MEJORA COMPETENCIAL'!Y108=10,132,
IF('ÁREA MEJORA COMPETENCIAL'!Y108=11,145,
IF('ÁREA MEJORA COMPETENCIAL'!Y108=12,161,
IF('ÁREA MEJORA COMPETENCIAL'!Y108=13,174,
IF('ÁREA MEJORA COMPETENCIAL'!Y108=14,186,
IF('ÁREA MEJORA COMPETENCIAL'!Y108=15,199,
IF('ÁREA MEJORA COMPETENCIAL'!Y108=16,211,
IF('ÁREA MEJORA COMPETENCIAL'!Y108=17,228,
IF('ÁREA MEJORA COMPETENCIAL'!Y108=18,240,
"")))))))))))))))</f>
        <v/>
      </c>
      <c r="Q108" s="302" t="str">
        <f>IF(ISBLANK('ÁREA MEJORA COMPETENCIAL'!S108),"",SUM('ÁREA MEJORA COMPETENCIAL'!CW108,'ÁREA ACOMPAÑAMIENTO INT TÉC'!X108,'ÁREA COMPLEMENTARIA'!CO108))</f>
        <v/>
      </c>
      <c r="R108" s="303" t="str">
        <f>IF(N108="","",IF(Q108&gt;=P108,"",IF(AND(H108="NO",'ÁREA MEJORA COMPETENCIAL'!CY108&gt;=75%,'ÁREA ACOMPAÑAMIENTO INT TÉC'!Z108&gt;=75%,'ÁREA COMPLEMENTARIA'!CQ108&gt;=75%),"SI","NO")))</f>
        <v/>
      </c>
      <c r="S108" s="303" t="str">
        <f>IF(N108="","",IF(Q108&gt;=P108,"",(IF(AND(J108="NO",'ÁREA ACOMPAÑAMIENTO INT TÉC'!Z108&gt;=75%,'ÁREA MEJORA COMPETENCIAL'!CY108&gt;=75%,'ÁREA COMPLEMENTARIA'!CQ108&gt;=75%),"SI","NO"))))</f>
        <v/>
      </c>
      <c r="T108" s="303" t="str">
        <f>IF(N108="","",IF(Q108&gt;=P108,"",(IF(AND(L108="NO",'ÁREA COMPLEMENTARIA'!CQ108&gt;=75%,'ÁREA MEJORA COMPETENCIAL'!CY108&gt;=75%,'ÁREA ACOMPAÑAMIENTO INT TÉC'!Z108&gt;=75%),"SI","NO"))))</f>
        <v/>
      </c>
      <c r="U108" s="300" t="str">
        <f t="shared" si="12"/>
        <v/>
      </c>
      <c r="V108" s="300" t="str">
        <f t="shared" si="13"/>
        <v/>
      </c>
      <c r="W108" s="300" t="str">
        <f>IF(
 Q108=0,
 "NO",
 IF(
  OR('ÁREA MEJORA COMPETENCIAL'!Y108=0, ISBLANK('ÁREA MEJORA COMPETENCIAL'!S108)),
  "",
  IF(
   AND(U108&lt;&gt;"NO PARTICIPANTE", V108&lt;&gt;"NO PARTICIPANTE"),
   "SI",
   "NO"
  )
 )
)</f>
        <v/>
      </c>
      <c r="X108" s="300" t="str">
        <f t="shared" si="14"/>
        <v/>
      </c>
      <c r="Y108" s="300" t="str">
        <f t="shared" si="15"/>
        <v/>
      </c>
      <c r="Z108" s="304" t="str">
        <f>IF(AND('ÁREA MEJORA COMPETENCIAL'!Y108&gt;6,'ÁREA MEJORA COMPETENCIAL'!CW108&gt;=32,'ÁREA ACOMPAÑAMIENTO INT TÉC'!X108&gt;=27,'ÁREA COMPLEMENTARIA'!CO108&gt;=20,Q108&gt;=P108),"SI","")</f>
        <v/>
      </c>
      <c r="AA108" s="305" t="str">
        <f>IF(ISBLANK('ÁREA MEJORA COMPETENCIAL'!S108),"",IF(Q108&gt;=P108,"",IF('ÁREA COMPLEMENTARIA'!CN108="","NO PROCEDE",IF(N108=3,"",IF(OR(R108="SI",S108="SI",T108="SI"),"SI","NO")))))</f>
        <v/>
      </c>
      <c r="AB108" s="300" t="str">
        <f>IF(ISBLANK('ÁREA MEJORA COMPETENCIAL'!S108),"",IF(AA108="SI", "SI(*)",IF(OR(N108=3,X108="SI",Y108="SI",Z108="SI"),"SI","NO")))</f>
        <v/>
      </c>
      <c r="AC108" s="331" t="str">
        <f>IF(
   ISBLANK('ÁREA MEJORA COMPETENCIAL'!S108),
   "",
   IF(
      AND(
        'ÁREA MEJORA COMPETENCIAL'!Y108&gt;6,
        'ÁREA MEJORA COMPETENCIAL'!CW108&lt;=32,
        'ÁREA ACOMPAÑAMIENTO INT TÉC'!X108&lt;=27,
        'ÁREA COMPLEMENTARIA'!CO108&lt;=20,
        Q108&lt;=P108
      ),
      0,
         IF(
               Q108=0,
               0,
               IF(
                  Z108="SI",
                  Q108/P108,
                  IF(
                     AA108="SI",
                     75/100,IF(P108=12,Q108/P108, IF(P108=24,Q108/P108, IF(
         AND('ÁREA MEJORA COMPETENCIAL'!Y108&gt;6, N108&lt;3),
         N108/3,      IF(
            OR(P108="", P108=0),
            N108/3,
                     ""
                  )
               )
            )
         )
      )
   )
)))</f>
        <v/>
      </c>
      <c r="AD108" s="7"/>
      <c r="AE108" s="5"/>
      <c r="AF108" s="5"/>
      <c r="AG108" s="5"/>
      <c r="AH108" s="5"/>
      <c r="AI108" s="5"/>
      <c r="AJ108" s="5"/>
      <c r="AK108" s="5"/>
      <c r="AL108" s="5"/>
      <c r="AM108" s="5"/>
      <c r="AN108" s="5"/>
      <c r="AO108" s="138"/>
    </row>
    <row r="109" spans="1:42" s="59" customFormat="1" ht="18" customHeight="1" x14ac:dyDescent="0.3">
      <c r="A109" s="290" t="str">
        <f>IF(ISBLANK('ÁREA MEJORA COMPETENCIAL'!A109),"",'ÁREA MEJORA COMPETENCIAL'!A109)</f>
        <v/>
      </c>
      <c r="B109" s="291" t="str">
        <f>IF(ISBLANK('ÁREA MEJORA COMPETENCIAL'!B109),"",'ÁREA MEJORA COMPETENCIAL'!B109)</f>
        <v/>
      </c>
      <c r="C109" s="291" t="str">
        <f>IF(ISBLANK('ÁREA MEJORA COMPETENCIAL'!C109),"",'ÁREA MEJORA COMPETENCIAL'!C109)</f>
        <v/>
      </c>
      <c r="D109" s="292" t="str">
        <f>IF(ISBLANK('ÁREA MEJORA COMPETENCIAL'!D109),"",'ÁREA MEJORA COMPETENCIAL'!D109)</f>
        <v/>
      </c>
      <c r="E109" s="292" t="str">
        <f>IF(ISBLANK('ÁREA MEJORA COMPETENCIAL'!E109),"",'ÁREA MEJORA COMPETENCIAL'!E109)</f>
        <v/>
      </c>
      <c r="F109" s="292" t="str">
        <f>IF(ISBLANK('ÁREA MEJORA COMPETENCIAL'!F109),"",'ÁREA MEJORA COMPETENCIAL'!F109)</f>
        <v/>
      </c>
      <c r="G109" s="293"/>
      <c r="H109" s="294" t="str">
        <f>IF(ISBLANK('ÁREA MEJORA COMPETENCIAL'!S109),"",IF('ÁREA MEJORA COMPETENCIAL'!CX109="","",IF('ÁREA MEJORA COMPETENCIAL'!CX109&gt;=0,"SI","NO")))</f>
        <v/>
      </c>
      <c r="I109" s="295" t="str">
        <f>IF('ÁREA MEJORA COMPETENCIAL'!CY109="VER RESULTADOS","",'ÁREA MEJORA COMPETENCIAL'!CY109)</f>
        <v/>
      </c>
      <c r="J109" s="296" t="str">
        <f>IF(ISBLANK('ÁREA MEJORA COMPETENCIAL'!S109),"",IF('ÁREA MEJORA COMPETENCIAL'!CX109="","",IF('ÁREA ACOMPAÑAMIENTO INT TÉC'!Y109&gt;=0,"SI","NO")))</f>
        <v/>
      </c>
      <c r="K109" s="297" t="str">
        <f>IF('ÁREA ACOMPAÑAMIENTO INT TÉC'!Z109="VER RESULTADOS","",'ÁREA ACOMPAÑAMIENTO INT TÉC'!Z109)</f>
        <v/>
      </c>
      <c r="L109" s="298" t="str">
        <f>IF(ISBLANK('ÁREA MEJORA COMPETENCIAL'!S109),"",IF('ÁREA MEJORA COMPETENCIAL'!CX109="","",IF('ÁREA COMPLEMENTARIA'!CP109&gt;=0,"SI","NO")))</f>
        <v/>
      </c>
      <c r="M109" s="299" t="str">
        <f>IF('ÁREA COMPLEMENTARIA'!CQ109="VER RESULTADOS","",'ÁREA COMPLEMENTARIA'!CQ109)</f>
        <v/>
      </c>
      <c r="N109" s="300" t="str">
        <f>IF('ÁREA MEJORA COMPETENCIAL'!CX109="","",IF(ISBLANK('ÁREA MEJORA COMPETENCIAL'!S109),"",COUNTIF(H109:L109,"SI")))</f>
        <v/>
      </c>
      <c r="O109" s="300" t="str">
        <f>IF(ISBLANK('ÁREA MEJORA COMPETENCIAL'!S109),"",
IF('ÁREA MEJORA COMPETENCIAL'!Y109=1,12,
IF('ÁREA MEJORA COMPETENCIAL'!Y109=2,24,
IF('ÁREA MEJORA COMPETENCIAL'!Y109=3,37,IF('ÁREA MEJORA COMPETENCIAL'!T109=4,54,
IF('ÁREA MEJORA COMPETENCIAL'!Y109=5,66,
IF('ÁREA MEJORA COMPETENCIAL'!Y109=6,79,
IF('ÁREA MEJORA COMPETENCIAL'!Y109=7,95,
IF('ÁREA MEJORA COMPETENCIAL'!Y109=8,108,
IF('ÁREA MEJORA COMPETENCIAL'!Y109=9,120,
IF('ÁREA MEJORA COMPETENCIAL'!Y109=10,132,
IF('ÁREA MEJORA COMPETENCIAL'!Y109=11,145,
IF('ÁREA MEJORA COMPETENCIAL'!Y109=12,161,
IF('ÁREA MEJORA COMPETENCIAL'!Y109=13,174,
IF('ÁREA MEJORA COMPETENCIAL'!Y109=14,186,
IF('ÁREA MEJORA COMPETENCIAL'!Y109=15,199,
IF('ÁREA MEJORA COMPETENCIAL'!Y109=16,211,
IF('ÁREA MEJORA COMPETENCIAL'!Y109=17,228,
IF('ÁREA MEJORA COMPETENCIAL'!Y109=18,240,
"")))))))))))))))))))</f>
        <v/>
      </c>
      <c r="P109" s="301" t="str">
        <f>IF(ISBLANK('ÁREA MEJORA COMPETENCIAL'!S109),"",
IF('ÁREA MEJORA COMPETENCIAL'!Y109=1,12,
IF('ÁREA MEJORA COMPETENCIAL'!Y109=2,24,
IF('ÁREA MEJORA COMPETENCIAL'!Y109=7,95,
IF('ÁREA MEJORA COMPETENCIAL'!Y109=8,108,
IF('ÁREA MEJORA COMPETENCIAL'!Y109=9,120,
IF('ÁREA MEJORA COMPETENCIAL'!Y109=10,132,
IF('ÁREA MEJORA COMPETENCIAL'!Y109=11,145,
IF('ÁREA MEJORA COMPETENCIAL'!Y109=12,161,
IF('ÁREA MEJORA COMPETENCIAL'!Y109=13,174,
IF('ÁREA MEJORA COMPETENCIAL'!Y109=14,186,
IF('ÁREA MEJORA COMPETENCIAL'!Y109=15,199,
IF('ÁREA MEJORA COMPETENCIAL'!Y109=16,211,
IF('ÁREA MEJORA COMPETENCIAL'!Y109=17,228,
IF('ÁREA MEJORA COMPETENCIAL'!Y109=18,240,
"")))))))))))))))</f>
        <v/>
      </c>
      <c r="Q109" s="302" t="str">
        <f>IF(ISBLANK('ÁREA MEJORA COMPETENCIAL'!S109),"",SUM('ÁREA MEJORA COMPETENCIAL'!CW109,'ÁREA ACOMPAÑAMIENTO INT TÉC'!X109,'ÁREA COMPLEMENTARIA'!CO109))</f>
        <v/>
      </c>
      <c r="R109" s="303" t="str">
        <f>IF(N109="","",IF(Q109&gt;=P109,"",IF(AND(H109="NO",'ÁREA MEJORA COMPETENCIAL'!CY109&gt;=75%,'ÁREA ACOMPAÑAMIENTO INT TÉC'!Z109&gt;=75%,'ÁREA COMPLEMENTARIA'!CQ109&gt;=75%),"SI","NO")))</f>
        <v/>
      </c>
      <c r="S109" s="303" t="str">
        <f>IF(N109="","",IF(Q109&gt;=P109,"",(IF(AND(J109="NO",'ÁREA ACOMPAÑAMIENTO INT TÉC'!Z109&gt;=75%,'ÁREA MEJORA COMPETENCIAL'!CY109&gt;=75%,'ÁREA COMPLEMENTARIA'!CQ109&gt;=75%),"SI","NO"))))</f>
        <v/>
      </c>
      <c r="T109" s="303" t="str">
        <f>IF(N109="","",IF(Q109&gt;=P109,"",(IF(AND(L109="NO",'ÁREA COMPLEMENTARIA'!CQ109&gt;=75%,'ÁREA MEJORA COMPETENCIAL'!CY109&gt;=75%,'ÁREA ACOMPAÑAMIENTO INT TÉC'!Z109&gt;=75%),"SI","NO"))))</f>
        <v/>
      </c>
      <c r="U109" s="300" t="str">
        <f t="shared" si="12"/>
        <v/>
      </c>
      <c r="V109" s="300" t="str">
        <f t="shared" si="13"/>
        <v/>
      </c>
      <c r="W109" s="300" t="str">
        <f>IF(
 Q109=0,
 "NO",
 IF(
  OR('ÁREA MEJORA COMPETENCIAL'!Y109=0, ISBLANK('ÁREA MEJORA COMPETENCIAL'!S109)),
  "",
  IF(
   AND(U109&lt;&gt;"NO PARTICIPANTE", V109&lt;&gt;"NO PARTICIPANTE"),
   "SI",
   "NO"
  )
 )
)</f>
        <v/>
      </c>
      <c r="X109" s="300" t="str">
        <f t="shared" si="14"/>
        <v/>
      </c>
      <c r="Y109" s="300" t="str">
        <f t="shared" si="15"/>
        <v/>
      </c>
      <c r="Z109" s="304" t="str">
        <f>IF(AND('ÁREA MEJORA COMPETENCIAL'!Y109&gt;6,'ÁREA MEJORA COMPETENCIAL'!CW109&gt;=32,'ÁREA ACOMPAÑAMIENTO INT TÉC'!X109&gt;=27,'ÁREA COMPLEMENTARIA'!CO109&gt;=20,Q109&gt;=P109),"SI","")</f>
        <v/>
      </c>
      <c r="AA109" s="305" t="str">
        <f>IF(ISBLANK('ÁREA MEJORA COMPETENCIAL'!S109),"",IF(Q109&gt;=P109,"",IF('ÁREA COMPLEMENTARIA'!CN109="","NO PROCEDE",IF(N109=3,"",IF(OR(R109="SI",S109="SI",T109="SI"),"SI","NO")))))</f>
        <v/>
      </c>
      <c r="AB109" s="300" t="str">
        <f>IF(ISBLANK('ÁREA MEJORA COMPETENCIAL'!S109),"",IF(AA109="SI", "SI(*)",IF(OR(N109=3,X109="SI",Y109="SI",Z109="SI"),"SI","NO")))</f>
        <v/>
      </c>
      <c r="AC109" s="331" t="str">
        <f>IF(
   ISBLANK('ÁREA MEJORA COMPETENCIAL'!S109),
   "",
   IF(
      AND(
        'ÁREA MEJORA COMPETENCIAL'!Y109&gt;6,
        'ÁREA MEJORA COMPETENCIAL'!CW109&lt;=32,
        'ÁREA ACOMPAÑAMIENTO INT TÉC'!X109&lt;=27,
        'ÁREA COMPLEMENTARIA'!CO109&lt;=20,
        Q109&lt;=P109
      ),
      0,
         IF(
               Q109=0,
               0,
               IF(
                  Z109="SI",
                  Q109/P109,
                  IF(
                     AA109="SI",
                     75/100,IF(P109=12,Q109/P109, IF(P109=24,Q109/P109, IF(
         AND('ÁREA MEJORA COMPETENCIAL'!Y109&gt;6, N109&lt;3),
         N109/3,      IF(
            OR(P109="", P109=0),
            N109/3,
                     ""
                  )
               )
            )
         )
      )
   )
)))</f>
        <v/>
      </c>
      <c r="AD109" s="7"/>
      <c r="AE109" s="5"/>
      <c r="AF109" s="5"/>
      <c r="AG109" s="5"/>
      <c r="AH109" s="5"/>
      <c r="AI109" s="5"/>
      <c r="AJ109" s="5"/>
      <c r="AK109" s="5"/>
      <c r="AL109" s="5"/>
      <c r="AM109" s="5"/>
      <c r="AN109" s="5"/>
      <c r="AO109" s="138"/>
    </row>
    <row r="110" spans="1:42" s="59" customFormat="1" ht="18" customHeight="1" x14ac:dyDescent="0.3">
      <c r="A110" s="290" t="str">
        <f>IF(ISBLANK('ÁREA MEJORA COMPETENCIAL'!A110),"",'ÁREA MEJORA COMPETENCIAL'!A110)</f>
        <v/>
      </c>
      <c r="B110" s="291" t="str">
        <f>IF(ISBLANK('ÁREA MEJORA COMPETENCIAL'!B110),"",'ÁREA MEJORA COMPETENCIAL'!B110)</f>
        <v/>
      </c>
      <c r="C110" s="291" t="str">
        <f>IF(ISBLANK('ÁREA MEJORA COMPETENCIAL'!C110),"",'ÁREA MEJORA COMPETENCIAL'!C110)</f>
        <v/>
      </c>
      <c r="D110" s="292" t="str">
        <f>IF(ISBLANK('ÁREA MEJORA COMPETENCIAL'!D110),"",'ÁREA MEJORA COMPETENCIAL'!D110)</f>
        <v/>
      </c>
      <c r="E110" s="292" t="str">
        <f>IF(ISBLANK('ÁREA MEJORA COMPETENCIAL'!E110),"",'ÁREA MEJORA COMPETENCIAL'!E110)</f>
        <v/>
      </c>
      <c r="F110" s="292" t="str">
        <f>IF(ISBLANK('ÁREA MEJORA COMPETENCIAL'!F110),"",'ÁREA MEJORA COMPETENCIAL'!F110)</f>
        <v/>
      </c>
      <c r="G110" s="293"/>
      <c r="H110" s="294" t="str">
        <f>IF(ISBLANK('ÁREA MEJORA COMPETENCIAL'!S110),"",IF('ÁREA MEJORA COMPETENCIAL'!CX110="","",IF('ÁREA MEJORA COMPETENCIAL'!CX110&gt;=0,"SI","NO")))</f>
        <v/>
      </c>
      <c r="I110" s="295" t="str">
        <f>IF('ÁREA MEJORA COMPETENCIAL'!CY110="VER RESULTADOS","",'ÁREA MEJORA COMPETENCIAL'!CY110)</f>
        <v/>
      </c>
      <c r="J110" s="296" t="str">
        <f>IF(ISBLANK('ÁREA MEJORA COMPETENCIAL'!S110),"",IF('ÁREA MEJORA COMPETENCIAL'!CX110="","",IF('ÁREA ACOMPAÑAMIENTO INT TÉC'!Y110&gt;=0,"SI","NO")))</f>
        <v/>
      </c>
      <c r="K110" s="297" t="str">
        <f>IF('ÁREA ACOMPAÑAMIENTO INT TÉC'!Z110="VER RESULTADOS","",'ÁREA ACOMPAÑAMIENTO INT TÉC'!Z110)</f>
        <v/>
      </c>
      <c r="L110" s="298" t="str">
        <f>IF(ISBLANK('ÁREA MEJORA COMPETENCIAL'!S110),"",IF('ÁREA MEJORA COMPETENCIAL'!CX110="","",IF('ÁREA COMPLEMENTARIA'!CP110&gt;=0,"SI","NO")))</f>
        <v/>
      </c>
      <c r="M110" s="299" t="str">
        <f>IF('ÁREA COMPLEMENTARIA'!CQ110="VER RESULTADOS","",'ÁREA COMPLEMENTARIA'!CQ110)</f>
        <v/>
      </c>
      <c r="N110" s="300" t="str">
        <f>IF('ÁREA MEJORA COMPETENCIAL'!CX110="","",IF(ISBLANK('ÁREA MEJORA COMPETENCIAL'!S110),"",COUNTIF(H110:L110,"SI")))</f>
        <v/>
      </c>
      <c r="O110" s="300" t="str">
        <f>IF(ISBLANK('ÁREA MEJORA COMPETENCIAL'!S110),"",
IF('ÁREA MEJORA COMPETENCIAL'!Y110=1,12,
IF('ÁREA MEJORA COMPETENCIAL'!Y110=2,24,
IF('ÁREA MEJORA COMPETENCIAL'!Y110=3,37,IF('ÁREA MEJORA COMPETENCIAL'!T110=4,54,
IF('ÁREA MEJORA COMPETENCIAL'!Y110=5,66,
IF('ÁREA MEJORA COMPETENCIAL'!Y110=6,79,
IF('ÁREA MEJORA COMPETENCIAL'!Y110=7,95,
IF('ÁREA MEJORA COMPETENCIAL'!Y110=8,108,
IF('ÁREA MEJORA COMPETENCIAL'!Y110=9,120,
IF('ÁREA MEJORA COMPETENCIAL'!Y110=10,132,
IF('ÁREA MEJORA COMPETENCIAL'!Y110=11,145,
IF('ÁREA MEJORA COMPETENCIAL'!Y110=12,161,
IF('ÁREA MEJORA COMPETENCIAL'!Y110=13,174,
IF('ÁREA MEJORA COMPETENCIAL'!Y110=14,186,
IF('ÁREA MEJORA COMPETENCIAL'!Y110=15,199,
IF('ÁREA MEJORA COMPETENCIAL'!Y110=16,211,
IF('ÁREA MEJORA COMPETENCIAL'!Y110=17,228,
IF('ÁREA MEJORA COMPETENCIAL'!Y110=18,240,
"")))))))))))))))))))</f>
        <v/>
      </c>
      <c r="P110" s="301" t="str">
        <f>IF(ISBLANK('ÁREA MEJORA COMPETENCIAL'!S110),"",
IF('ÁREA MEJORA COMPETENCIAL'!Y110=1,12,
IF('ÁREA MEJORA COMPETENCIAL'!Y110=2,24,
IF('ÁREA MEJORA COMPETENCIAL'!Y110=7,95,
IF('ÁREA MEJORA COMPETENCIAL'!Y110=8,108,
IF('ÁREA MEJORA COMPETENCIAL'!Y110=9,120,
IF('ÁREA MEJORA COMPETENCIAL'!Y110=10,132,
IF('ÁREA MEJORA COMPETENCIAL'!Y110=11,145,
IF('ÁREA MEJORA COMPETENCIAL'!Y110=12,161,
IF('ÁREA MEJORA COMPETENCIAL'!Y110=13,174,
IF('ÁREA MEJORA COMPETENCIAL'!Y110=14,186,
IF('ÁREA MEJORA COMPETENCIAL'!Y110=15,199,
IF('ÁREA MEJORA COMPETENCIAL'!Y110=16,211,
IF('ÁREA MEJORA COMPETENCIAL'!Y110=17,228,
IF('ÁREA MEJORA COMPETENCIAL'!Y110=18,240,
"")))))))))))))))</f>
        <v/>
      </c>
      <c r="Q110" s="302" t="str">
        <f>IF(ISBLANK('ÁREA MEJORA COMPETENCIAL'!S110),"",SUM('ÁREA MEJORA COMPETENCIAL'!CW110,'ÁREA ACOMPAÑAMIENTO INT TÉC'!X110,'ÁREA COMPLEMENTARIA'!CO110))</f>
        <v/>
      </c>
      <c r="R110" s="303" t="str">
        <f>IF(N110="","",IF(Q110&gt;=P110,"",IF(AND(H110="NO",'ÁREA MEJORA COMPETENCIAL'!CY110&gt;=75%,'ÁREA ACOMPAÑAMIENTO INT TÉC'!Z110&gt;=75%,'ÁREA COMPLEMENTARIA'!CQ110&gt;=75%),"SI","NO")))</f>
        <v/>
      </c>
      <c r="S110" s="303" t="str">
        <f>IF(N110="","",IF(Q110&gt;=P110,"",(IF(AND(J110="NO",'ÁREA ACOMPAÑAMIENTO INT TÉC'!Z110&gt;=75%,'ÁREA MEJORA COMPETENCIAL'!CY110&gt;=75%,'ÁREA COMPLEMENTARIA'!CQ110&gt;=75%),"SI","NO"))))</f>
        <v/>
      </c>
      <c r="T110" s="303" t="str">
        <f>IF(N110="","",IF(Q110&gt;=P110,"",(IF(AND(L110="NO",'ÁREA COMPLEMENTARIA'!CQ110&gt;=75%,'ÁREA MEJORA COMPETENCIAL'!CY110&gt;=75%,'ÁREA ACOMPAÑAMIENTO INT TÉC'!Z110&gt;=75%),"SI","NO"))))</f>
        <v/>
      </c>
      <c r="U110" s="300" t="str">
        <f t="shared" si="12"/>
        <v/>
      </c>
      <c r="V110" s="300" t="str">
        <f t="shared" si="13"/>
        <v/>
      </c>
      <c r="W110" s="300" t="str">
        <f>IF(
 Q110=0,
 "NO",
 IF(
  OR('ÁREA MEJORA COMPETENCIAL'!Y110=0, ISBLANK('ÁREA MEJORA COMPETENCIAL'!S110)),
  "",
  IF(
   AND(U110&lt;&gt;"NO PARTICIPANTE", V110&lt;&gt;"NO PARTICIPANTE"),
   "SI",
   "NO"
  )
 )
)</f>
        <v/>
      </c>
      <c r="X110" s="300" t="str">
        <f t="shared" si="14"/>
        <v/>
      </c>
      <c r="Y110" s="300" t="str">
        <f t="shared" si="15"/>
        <v/>
      </c>
      <c r="Z110" s="304" t="str">
        <f>IF(AND('ÁREA MEJORA COMPETENCIAL'!Y110&gt;6,'ÁREA MEJORA COMPETENCIAL'!CW110&gt;=32,'ÁREA ACOMPAÑAMIENTO INT TÉC'!X110&gt;=27,'ÁREA COMPLEMENTARIA'!CO110&gt;=20,Q110&gt;=P110),"SI","")</f>
        <v/>
      </c>
      <c r="AA110" s="305" t="str">
        <f>IF(ISBLANK('ÁREA MEJORA COMPETENCIAL'!S110),"",IF(Q110&gt;=P110,"",IF('ÁREA COMPLEMENTARIA'!CN110="","NO PROCEDE",IF(N110=3,"",IF(OR(R110="SI",S110="SI",T110="SI"),"SI","NO")))))</f>
        <v/>
      </c>
      <c r="AB110" s="300" t="str">
        <f>IF(ISBLANK('ÁREA MEJORA COMPETENCIAL'!S110),"",IF(AA110="SI", "SI(*)",IF(OR(N110=3,X110="SI",Y110="SI",Z110="SI"),"SI","NO")))</f>
        <v/>
      </c>
      <c r="AC110" s="331" t="str">
        <f>IF(
   ISBLANK('ÁREA MEJORA COMPETENCIAL'!S110),
   "",
   IF(
      AND(
        'ÁREA MEJORA COMPETENCIAL'!Y110&gt;6,
        'ÁREA MEJORA COMPETENCIAL'!CW110&lt;=32,
        'ÁREA ACOMPAÑAMIENTO INT TÉC'!X110&lt;=27,
        'ÁREA COMPLEMENTARIA'!CO110&lt;=20,
        Q110&lt;=P110
      ),
      0,
         IF(
               Q110=0,
               0,
               IF(
                  Z110="SI",
                  Q110/P110,
                  IF(
                     AA110="SI",
                     75/100,IF(P110=12,Q110/P110, IF(P110=24,Q110/P110, IF(
         AND('ÁREA MEJORA COMPETENCIAL'!Y110&gt;6, N110&lt;3),
         N110/3,      IF(
            OR(P110="", P110=0),
            N110/3,
                     ""
                  )
               )
            )
         )
      )
   )
)))</f>
        <v/>
      </c>
      <c r="AD110" s="7"/>
      <c r="AE110" s="5"/>
      <c r="AF110" s="5"/>
      <c r="AG110" s="5"/>
      <c r="AH110" s="5"/>
      <c r="AI110" s="5"/>
      <c r="AJ110" s="5"/>
      <c r="AK110" s="5"/>
      <c r="AL110" s="5"/>
      <c r="AM110" s="5"/>
      <c r="AN110" s="5"/>
      <c r="AO110" s="138"/>
    </row>
    <row r="111" spans="1:42" s="59" customFormat="1" ht="18" customHeight="1" x14ac:dyDescent="0.3">
      <c r="A111" s="290" t="str">
        <f>IF(ISBLANK('ÁREA MEJORA COMPETENCIAL'!A111),"",'ÁREA MEJORA COMPETENCIAL'!A111)</f>
        <v/>
      </c>
      <c r="B111" s="291" t="str">
        <f>IF(ISBLANK('ÁREA MEJORA COMPETENCIAL'!B111),"",'ÁREA MEJORA COMPETENCIAL'!B111)</f>
        <v/>
      </c>
      <c r="C111" s="291" t="str">
        <f>IF(ISBLANK('ÁREA MEJORA COMPETENCIAL'!C111),"",'ÁREA MEJORA COMPETENCIAL'!C111)</f>
        <v/>
      </c>
      <c r="D111" s="292" t="str">
        <f>IF(ISBLANK('ÁREA MEJORA COMPETENCIAL'!D111),"",'ÁREA MEJORA COMPETENCIAL'!D111)</f>
        <v/>
      </c>
      <c r="E111" s="292" t="str">
        <f>IF(ISBLANK('ÁREA MEJORA COMPETENCIAL'!E111),"",'ÁREA MEJORA COMPETENCIAL'!E111)</f>
        <v/>
      </c>
      <c r="F111" s="292" t="str">
        <f>IF(ISBLANK('ÁREA MEJORA COMPETENCIAL'!F111),"",'ÁREA MEJORA COMPETENCIAL'!F111)</f>
        <v/>
      </c>
      <c r="G111" s="293"/>
      <c r="H111" s="294" t="str">
        <f>IF(ISBLANK('ÁREA MEJORA COMPETENCIAL'!S111),"",IF('ÁREA MEJORA COMPETENCIAL'!CX111="","",IF('ÁREA MEJORA COMPETENCIAL'!CX111&gt;=0,"SI","NO")))</f>
        <v/>
      </c>
      <c r="I111" s="295" t="str">
        <f>IF('ÁREA MEJORA COMPETENCIAL'!CY111="VER RESULTADOS","",'ÁREA MEJORA COMPETENCIAL'!CY111)</f>
        <v/>
      </c>
      <c r="J111" s="296" t="str">
        <f>IF(ISBLANK('ÁREA MEJORA COMPETENCIAL'!S111),"",IF('ÁREA MEJORA COMPETENCIAL'!CX111="","",IF('ÁREA ACOMPAÑAMIENTO INT TÉC'!Y111&gt;=0,"SI","NO")))</f>
        <v/>
      </c>
      <c r="K111" s="297" t="str">
        <f>IF('ÁREA ACOMPAÑAMIENTO INT TÉC'!Z111="VER RESULTADOS","",'ÁREA ACOMPAÑAMIENTO INT TÉC'!Z111)</f>
        <v/>
      </c>
      <c r="L111" s="298" t="str">
        <f>IF(ISBLANK('ÁREA MEJORA COMPETENCIAL'!S111),"",IF('ÁREA MEJORA COMPETENCIAL'!CX111="","",IF('ÁREA COMPLEMENTARIA'!CP111&gt;=0,"SI","NO")))</f>
        <v/>
      </c>
      <c r="M111" s="299" t="str">
        <f>IF('ÁREA COMPLEMENTARIA'!CQ111="VER RESULTADOS","",'ÁREA COMPLEMENTARIA'!CQ111)</f>
        <v/>
      </c>
      <c r="N111" s="300" t="str">
        <f>IF('ÁREA MEJORA COMPETENCIAL'!CX111="","",IF(ISBLANK('ÁREA MEJORA COMPETENCIAL'!S111),"",COUNTIF(H111:L111,"SI")))</f>
        <v/>
      </c>
      <c r="O111" s="300" t="str">
        <f>IF(ISBLANK('ÁREA MEJORA COMPETENCIAL'!S111),"",
IF('ÁREA MEJORA COMPETENCIAL'!Y111=1,12,
IF('ÁREA MEJORA COMPETENCIAL'!Y111=2,24,
IF('ÁREA MEJORA COMPETENCIAL'!Y111=3,37,IF('ÁREA MEJORA COMPETENCIAL'!T111=4,54,
IF('ÁREA MEJORA COMPETENCIAL'!Y111=5,66,
IF('ÁREA MEJORA COMPETENCIAL'!Y111=6,79,
IF('ÁREA MEJORA COMPETENCIAL'!Y111=7,95,
IF('ÁREA MEJORA COMPETENCIAL'!Y111=8,108,
IF('ÁREA MEJORA COMPETENCIAL'!Y111=9,120,
IF('ÁREA MEJORA COMPETENCIAL'!Y111=10,132,
IF('ÁREA MEJORA COMPETENCIAL'!Y111=11,145,
IF('ÁREA MEJORA COMPETENCIAL'!Y111=12,161,
IF('ÁREA MEJORA COMPETENCIAL'!Y111=13,174,
IF('ÁREA MEJORA COMPETENCIAL'!Y111=14,186,
IF('ÁREA MEJORA COMPETENCIAL'!Y111=15,199,
IF('ÁREA MEJORA COMPETENCIAL'!Y111=16,211,
IF('ÁREA MEJORA COMPETENCIAL'!Y111=17,228,
IF('ÁREA MEJORA COMPETENCIAL'!Y111=18,240,
"")))))))))))))))))))</f>
        <v/>
      </c>
      <c r="P111" s="301" t="str">
        <f>IF(ISBLANK('ÁREA MEJORA COMPETENCIAL'!S111),"",
IF('ÁREA MEJORA COMPETENCIAL'!Y111=1,12,
IF('ÁREA MEJORA COMPETENCIAL'!Y111=2,24,
IF('ÁREA MEJORA COMPETENCIAL'!Y111=7,95,
IF('ÁREA MEJORA COMPETENCIAL'!Y111=8,108,
IF('ÁREA MEJORA COMPETENCIAL'!Y111=9,120,
IF('ÁREA MEJORA COMPETENCIAL'!Y111=10,132,
IF('ÁREA MEJORA COMPETENCIAL'!Y111=11,145,
IF('ÁREA MEJORA COMPETENCIAL'!Y111=12,161,
IF('ÁREA MEJORA COMPETENCIAL'!Y111=13,174,
IF('ÁREA MEJORA COMPETENCIAL'!Y111=14,186,
IF('ÁREA MEJORA COMPETENCIAL'!Y111=15,199,
IF('ÁREA MEJORA COMPETENCIAL'!Y111=16,211,
IF('ÁREA MEJORA COMPETENCIAL'!Y111=17,228,
IF('ÁREA MEJORA COMPETENCIAL'!Y111=18,240,
"")))))))))))))))</f>
        <v/>
      </c>
      <c r="Q111" s="302" t="str">
        <f>IF(ISBLANK('ÁREA MEJORA COMPETENCIAL'!S111),"",SUM('ÁREA MEJORA COMPETENCIAL'!CW111,'ÁREA ACOMPAÑAMIENTO INT TÉC'!X111,'ÁREA COMPLEMENTARIA'!CO111))</f>
        <v/>
      </c>
      <c r="R111" s="303" t="str">
        <f>IF(N111="","",IF(Q111&gt;=P111,"",IF(AND(H111="NO",'ÁREA MEJORA COMPETENCIAL'!CY111&gt;=75%,'ÁREA ACOMPAÑAMIENTO INT TÉC'!Z111&gt;=75%,'ÁREA COMPLEMENTARIA'!CQ111&gt;=75%),"SI","NO")))</f>
        <v/>
      </c>
      <c r="S111" s="303" t="str">
        <f>IF(N111="","",IF(Q111&gt;=P111,"",(IF(AND(J111="NO",'ÁREA ACOMPAÑAMIENTO INT TÉC'!Z111&gt;=75%,'ÁREA MEJORA COMPETENCIAL'!CY111&gt;=75%,'ÁREA COMPLEMENTARIA'!CQ111&gt;=75%),"SI","NO"))))</f>
        <v/>
      </c>
      <c r="T111" s="303" t="str">
        <f>IF(N111="","",IF(Q111&gt;=P111,"",(IF(AND(L111="NO",'ÁREA COMPLEMENTARIA'!CQ111&gt;=75%,'ÁREA MEJORA COMPETENCIAL'!CY111&gt;=75%,'ÁREA ACOMPAÑAMIENTO INT TÉC'!Z111&gt;=75%),"SI","NO"))))</f>
        <v/>
      </c>
      <c r="U111" s="300" t="str">
        <f t="shared" si="12"/>
        <v/>
      </c>
      <c r="V111" s="300" t="str">
        <f t="shared" si="13"/>
        <v/>
      </c>
      <c r="W111" s="300" t="str">
        <f>IF(
 Q111=0,
 "NO",
 IF(
  OR('ÁREA MEJORA COMPETENCIAL'!Y111=0, ISBLANK('ÁREA MEJORA COMPETENCIAL'!S111)),
  "",
  IF(
   AND(U111&lt;&gt;"NO PARTICIPANTE", V111&lt;&gt;"NO PARTICIPANTE"),
   "SI",
   "NO"
  )
 )
)</f>
        <v/>
      </c>
      <c r="X111" s="300" t="str">
        <f t="shared" si="14"/>
        <v/>
      </c>
      <c r="Y111" s="300" t="str">
        <f t="shared" si="15"/>
        <v/>
      </c>
      <c r="Z111" s="304" t="str">
        <f>IF(AND('ÁREA MEJORA COMPETENCIAL'!Y111&gt;6,'ÁREA MEJORA COMPETENCIAL'!CW111&gt;=32,'ÁREA ACOMPAÑAMIENTO INT TÉC'!X111&gt;=27,'ÁREA COMPLEMENTARIA'!CO111&gt;=20,Q111&gt;=P111),"SI","")</f>
        <v/>
      </c>
      <c r="AA111" s="305" t="str">
        <f>IF(ISBLANK('ÁREA MEJORA COMPETENCIAL'!S111),"",IF(Q111&gt;=P111,"",IF('ÁREA COMPLEMENTARIA'!CN111="","NO PROCEDE",IF(N111=3,"",IF(OR(R111="SI",S111="SI",T111="SI"),"SI","NO")))))</f>
        <v/>
      </c>
      <c r="AB111" s="300" t="str">
        <f>IF(ISBLANK('ÁREA MEJORA COMPETENCIAL'!S111),"",IF(AA111="SI", "SI(*)",IF(OR(N111=3,X111="SI",Y111="SI",Z111="SI"),"SI","NO")))</f>
        <v/>
      </c>
      <c r="AC111" s="331" t="str">
        <f>IF(
   ISBLANK('ÁREA MEJORA COMPETENCIAL'!S111),
   "",
   IF(
      AND(
        'ÁREA MEJORA COMPETENCIAL'!Y111&gt;6,
        'ÁREA MEJORA COMPETENCIAL'!CW111&lt;=32,
        'ÁREA ACOMPAÑAMIENTO INT TÉC'!X111&lt;=27,
        'ÁREA COMPLEMENTARIA'!CO111&lt;=20,
        Q111&lt;=P111
      ),
      0,
         IF(
               Q111=0,
               0,
               IF(
                  Z111="SI",
                  Q111/P111,
                  IF(
                     AA111="SI",
                     75/100,IF(P111=12,Q111/P111, IF(P111=24,Q111/P111, IF(
         AND('ÁREA MEJORA COMPETENCIAL'!Y111&gt;6, N111&lt;3),
         N111/3,      IF(
            OR(P111="", P111=0),
            N111/3,
                     ""
                  )
               )
            )
         )
      )
   )
)))</f>
        <v/>
      </c>
      <c r="AD111" s="7"/>
      <c r="AE111" s="5"/>
      <c r="AF111" s="5"/>
      <c r="AG111" s="5"/>
      <c r="AH111" s="5"/>
      <c r="AI111" s="5"/>
      <c r="AJ111" s="5"/>
      <c r="AK111" s="5"/>
      <c r="AL111" s="5"/>
      <c r="AM111" s="5"/>
      <c r="AN111" s="5"/>
      <c r="AO111" s="138"/>
    </row>
    <row r="112" spans="1:42" s="59" customFormat="1" ht="18" customHeight="1" x14ac:dyDescent="0.3">
      <c r="A112" s="290" t="str">
        <f>IF(ISBLANK('ÁREA MEJORA COMPETENCIAL'!A112),"",'ÁREA MEJORA COMPETENCIAL'!A112)</f>
        <v/>
      </c>
      <c r="B112" s="291" t="str">
        <f>IF(ISBLANK('ÁREA MEJORA COMPETENCIAL'!B112),"",'ÁREA MEJORA COMPETENCIAL'!B112)</f>
        <v/>
      </c>
      <c r="C112" s="291" t="str">
        <f>IF(ISBLANK('ÁREA MEJORA COMPETENCIAL'!C112),"",'ÁREA MEJORA COMPETENCIAL'!C112)</f>
        <v/>
      </c>
      <c r="D112" s="292" t="str">
        <f>IF(ISBLANK('ÁREA MEJORA COMPETENCIAL'!D112),"",'ÁREA MEJORA COMPETENCIAL'!D112)</f>
        <v/>
      </c>
      <c r="E112" s="292" t="str">
        <f>IF(ISBLANK('ÁREA MEJORA COMPETENCIAL'!E112),"",'ÁREA MEJORA COMPETENCIAL'!E112)</f>
        <v/>
      </c>
      <c r="F112" s="292" t="str">
        <f>IF(ISBLANK('ÁREA MEJORA COMPETENCIAL'!F112),"",'ÁREA MEJORA COMPETENCIAL'!F112)</f>
        <v/>
      </c>
      <c r="G112" s="293"/>
      <c r="H112" s="294" t="str">
        <f>IF(ISBLANK('ÁREA MEJORA COMPETENCIAL'!S112),"",IF('ÁREA MEJORA COMPETENCIAL'!CX112="","",IF('ÁREA MEJORA COMPETENCIAL'!CX112&gt;=0,"SI","NO")))</f>
        <v/>
      </c>
      <c r="I112" s="295" t="str">
        <f>IF('ÁREA MEJORA COMPETENCIAL'!CY112="VER RESULTADOS","",'ÁREA MEJORA COMPETENCIAL'!CY112)</f>
        <v/>
      </c>
      <c r="J112" s="296" t="str">
        <f>IF(ISBLANK('ÁREA MEJORA COMPETENCIAL'!S112),"",IF('ÁREA MEJORA COMPETENCIAL'!CX112="","",IF('ÁREA ACOMPAÑAMIENTO INT TÉC'!Y112&gt;=0,"SI","NO")))</f>
        <v/>
      </c>
      <c r="K112" s="297" t="str">
        <f>IF('ÁREA ACOMPAÑAMIENTO INT TÉC'!Z112="VER RESULTADOS","",'ÁREA ACOMPAÑAMIENTO INT TÉC'!Z112)</f>
        <v/>
      </c>
      <c r="L112" s="298" t="str">
        <f>IF(ISBLANK('ÁREA MEJORA COMPETENCIAL'!S112),"",IF('ÁREA MEJORA COMPETENCIAL'!CX112="","",IF('ÁREA COMPLEMENTARIA'!CP112&gt;=0,"SI","NO")))</f>
        <v/>
      </c>
      <c r="M112" s="299" t="str">
        <f>IF('ÁREA COMPLEMENTARIA'!CQ112="VER RESULTADOS","",'ÁREA COMPLEMENTARIA'!CQ112)</f>
        <v/>
      </c>
      <c r="N112" s="300" t="str">
        <f>IF('ÁREA MEJORA COMPETENCIAL'!CX112="","",IF(ISBLANK('ÁREA MEJORA COMPETENCIAL'!S112),"",COUNTIF(H112:L112,"SI")))</f>
        <v/>
      </c>
      <c r="O112" s="300" t="str">
        <f>IF(ISBLANK('ÁREA MEJORA COMPETENCIAL'!S112),"",
IF('ÁREA MEJORA COMPETENCIAL'!Y112=1,12,
IF('ÁREA MEJORA COMPETENCIAL'!Y112=2,24,
IF('ÁREA MEJORA COMPETENCIAL'!Y112=3,37,IF('ÁREA MEJORA COMPETENCIAL'!T112=4,54,
IF('ÁREA MEJORA COMPETENCIAL'!Y112=5,66,
IF('ÁREA MEJORA COMPETENCIAL'!Y112=6,79,
IF('ÁREA MEJORA COMPETENCIAL'!Y112=7,95,
IF('ÁREA MEJORA COMPETENCIAL'!Y112=8,108,
IF('ÁREA MEJORA COMPETENCIAL'!Y112=9,120,
IF('ÁREA MEJORA COMPETENCIAL'!Y112=10,132,
IF('ÁREA MEJORA COMPETENCIAL'!Y112=11,145,
IF('ÁREA MEJORA COMPETENCIAL'!Y112=12,161,
IF('ÁREA MEJORA COMPETENCIAL'!Y112=13,174,
IF('ÁREA MEJORA COMPETENCIAL'!Y112=14,186,
IF('ÁREA MEJORA COMPETENCIAL'!Y112=15,199,
IF('ÁREA MEJORA COMPETENCIAL'!Y112=16,211,
IF('ÁREA MEJORA COMPETENCIAL'!Y112=17,228,
IF('ÁREA MEJORA COMPETENCIAL'!Y112=18,240,
"")))))))))))))))))))</f>
        <v/>
      </c>
      <c r="P112" s="301" t="str">
        <f>IF(ISBLANK('ÁREA MEJORA COMPETENCIAL'!S112),"",
IF('ÁREA MEJORA COMPETENCIAL'!Y112=1,12,
IF('ÁREA MEJORA COMPETENCIAL'!Y112=2,24,
IF('ÁREA MEJORA COMPETENCIAL'!Y112=7,95,
IF('ÁREA MEJORA COMPETENCIAL'!Y112=8,108,
IF('ÁREA MEJORA COMPETENCIAL'!Y112=9,120,
IF('ÁREA MEJORA COMPETENCIAL'!Y112=10,132,
IF('ÁREA MEJORA COMPETENCIAL'!Y112=11,145,
IF('ÁREA MEJORA COMPETENCIAL'!Y112=12,161,
IF('ÁREA MEJORA COMPETENCIAL'!Y112=13,174,
IF('ÁREA MEJORA COMPETENCIAL'!Y112=14,186,
IF('ÁREA MEJORA COMPETENCIAL'!Y112=15,199,
IF('ÁREA MEJORA COMPETENCIAL'!Y112=16,211,
IF('ÁREA MEJORA COMPETENCIAL'!Y112=17,228,
IF('ÁREA MEJORA COMPETENCIAL'!Y112=18,240,
"")))))))))))))))</f>
        <v/>
      </c>
      <c r="Q112" s="302" t="str">
        <f>IF(ISBLANK('ÁREA MEJORA COMPETENCIAL'!S112),"",SUM('ÁREA MEJORA COMPETENCIAL'!CW112,'ÁREA ACOMPAÑAMIENTO INT TÉC'!X112,'ÁREA COMPLEMENTARIA'!CO112))</f>
        <v/>
      </c>
      <c r="R112" s="303" t="str">
        <f>IF(N112="","",IF(Q112&gt;=P112,"",IF(AND(H112="NO",'ÁREA MEJORA COMPETENCIAL'!CY112&gt;=75%,'ÁREA ACOMPAÑAMIENTO INT TÉC'!Z112&gt;=75%,'ÁREA COMPLEMENTARIA'!CQ112&gt;=75%),"SI","NO")))</f>
        <v/>
      </c>
      <c r="S112" s="303" t="str">
        <f>IF(N112="","",IF(Q112&gt;=P112,"",(IF(AND(J112="NO",'ÁREA ACOMPAÑAMIENTO INT TÉC'!Z112&gt;=75%,'ÁREA MEJORA COMPETENCIAL'!CY112&gt;=75%,'ÁREA COMPLEMENTARIA'!CQ112&gt;=75%),"SI","NO"))))</f>
        <v/>
      </c>
      <c r="T112" s="303" t="str">
        <f>IF(N112="","",IF(Q112&gt;=P112,"",(IF(AND(L112="NO",'ÁREA COMPLEMENTARIA'!CQ112&gt;=75%,'ÁREA MEJORA COMPETENCIAL'!CY112&gt;=75%,'ÁREA ACOMPAÑAMIENTO INT TÉC'!Z112&gt;=75%),"SI","NO"))))</f>
        <v/>
      </c>
      <c r="U112" s="300" t="str">
        <f t="shared" si="12"/>
        <v/>
      </c>
      <c r="V112" s="300" t="str">
        <f t="shared" si="13"/>
        <v/>
      </c>
      <c r="W112" s="300" t="str">
        <f>IF(
 Q112=0,
 "NO",
 IF(
  OR('ÁREA MEJORA COMPETENCIAL'!Y112=0, ISBLANK('ÁREA MEJORA COMPETENCIAL'!S112)),
  "",
  IF(
   AND(U112&lt;&gt;"NO PARTICIPANTE", V112&lt;&gt;"NO PARTICIPANTE"),
   "SI",
   "NO"
  )
 )
)</f>
        <v/>
      </c>
      <c r="X112" s="300" t="str">
        <f t="shared" si="14"/>
        <v/>
      </c>
      <c r="Y112" s="300" t="str">
        <f t="shared" si="15"/>
        <v/>
      </c>
      <c r="Z112" s="304" t="str">
        <f>IF(AND('ÁREA MEJORA COMPETENCIAL'!Y112&gt;6,'ÁREA MEJORA COMPETENCIAL'!CW112&gt;=32,'ÁREA ACOMPAÑAMIENTO INT TÉC'!X112&gt;=27,'ÁREA COMPLEMENTARIA'!CO112&gt;=20,Q112&gt;=P112),"SI","")</f>
        <v/>
      </c>
      <c r="AA112" s="305" t="str">
        <f>IF(ISBLANK('ÁREA MEJORA COMPETENCIAL'!S112),"",IF(Q112&gt;=P112,"",IF('ÁREA COMPLEMENTARIA'!CN112="","NO PROCEDE",IF(N112=3,"",IF(OR(R112="SI",S112="SI",T112="SI"),"SI","NO")))))</f>
        <v/>
      </c>
      <c r="AB112" s="300" t="str">
        <f>IF(ISBLANK('ÁREA MEJORA COMPETENCIAL'!S112),"",IF(AA112="SI", "SI(*)",IF(OR(N112=3,X112="SI",Y112="SI",Z112="SI"),"SI","NO")))</f>
        <v/>
      </c>
      <c r="AC112" s="331" t="str">
        <f>IF(
   ISBLANK('ÁREA MEJORA COMPETENCIAL'!S112),
   "",
   IF(
      AND(
        'ÁREA MEJORA COMPETENCIAL'!Y112&gt;6,
        'ÁREA MEJORA COMPETENCIAL'!CW112&lt;=32,
        'ÁREA ACOMPAÑAMIENTO INT TÉC'!X112&lt;=27,
        'ÁREA COMPLEMENTARIA'!CO112&lt;=20,
        Q112&lt;=P112
      ),
      0,
         IF(
               Q112=0,
               0,
               IF(
                  Z112="SI",
                  Q112/P112,
                  IF(
                     AA112="SI",
                     75/100,IF(P112=12,Q112/P112, IF(P112=24,Q112/P112, IF(
         AND('ÁREA MEJORA COMPETENCIAL'!Y112&gt;6, N112&lt;3),
         N112/3,      IF(
            OR(P112="", P112=0),
            N112/3,
                     ""
                  )
               )
            )
         )
      )
   )
)))</f>
        <v/>
      </c>
      <c r="AD112" s="7"/>
      <c r="AE112" s="5"/>
      <c r="AF112" s="5"/>
      <c r="AG112" s="5"/>
      <c r="AH112" s="5"/>
      <c r="AI112" s="5"/>
      <c r="AJ112" s="5"/>
      <c r="AK112" s="5"/>
      <c r="AL112" s="5"/>
      <c r="AM112" s="5"/>
      <c r="AN112" s="5"/>
      <c r="AO112" s="138"/>
    </row>
    <row r="113" spans="1:42" s="59" customFormat="1" ht="18" customHeight="1" x14ac:dyDescent="0.3">
      <c r="A113" s="290" t="str">
        <f>IF(ISBLANK('ÁREA MEJORA COMPETENCIAL'!A113),"",'ÁREA MEJORA COMPETENCIAL'!A113)</f>
        <v/>
      </c>
      <c r="B113" s="291" t="str">
        <f>IF(ISBLANK('ÁREA MEJORA COMPETENCIAL'!B113),"",'ÁREA MEJORA COMPETENCIAL'!B113)</f>
        <v/>
      </c>
      <c r="C113" s="291" t="str">
        <f>IF(ISBLANK('ÁREA MEJORA COMPETENCIAL'!C113),"",'ÁREA MEJORA COMPETENCIAL'!C113)</f>
        <v/>
      </c>
      <c r="D113" s="292" t="str">
        <f>IF(ISBLANK('ÁREA MEJORA COMPETENCIAL'!D113),"",'ÁREA MEJORA COMPETENCIAL'!D113)</f>
        <v/>
      </c>
      <c r="E113" s="292" t="str">
        <f>IF(ISBLANK('ÁREA MEJORA COMPETENCIAL'!E113),"",'ÁREA MEJORA COMPETENCIAL'!E113)</f>
        <v/>
      </c>
      <c r="F113" s="292" t="str">
        <f>IF(ISBLANK('ÁREA MEJORA COMPETENCIAL'!F113),"",'ÁREA MEJORA COMPETENCIAL'!F113)</f>
        <v/>
      </c>
      <c r="G113" s="293"/>
      <c r="H113" s="294" t="str">
        <f>IF(ISBLANK('ÁREA MEJORA COMPETENCIAL'!S113),"",IF('ÁREA MEJORA COMPETENCIAL'!CX113="","",IF('ÁREA MEJORA COMPETENCIAL'!CX113&gt;=0,"SI","NO")))</f>
        <v/>
      </c>
      <c r="I113" s="295" t="str">
        <f>IF('ÁREA MEJORA COMPETENCIAL'!CY113="VER RESULTADOS","",'ÁREA MEJORA COMPETENCIAL'!CY113)</f>
        <v/>
      </c>
      <c r="J113" s="296" t="str">
        <f>IF(ISBLANK('ÁREA MEJORA COMPETENCIAL'!S113),"",IF('ÁREA MEJORA COMPETENCIAL'!CX113="","",IF('ÁREA ACOMPAÑAMIENTO INT TÉC'!Y113&gt;=0,"SI","NO")))</f>
        <v/>
      </c>
      <c r="K113" s="297" t="str">
        <f>IF('ÁREA ACOMPAÑAMIENTO INT TÉC'!Z113="VER RESULTADOS","",'ÁREA ACOMPAÑAMIENTO INT TÉC'!Z113)</f>
        <v/>
      </c>
      <c r="L113" s="298" t="str">
        <f>IF(ISBLANK('ÁREA MEJORA COMPETENCIAL'!S113),"",IF('ÁREA MEJORA COMPETENCIAL'!CX113="","",IF('ÁREA COMPLEMENTARIA'!CP113&gt;=0,"SI","NO")))</f>
        <v/>
      </c>
      <c r="M113" s="299" t="str">
        <f>IF('ÁREA COMPLEMENTARIA'!CQ113="VER RESULTADOS","",'ÁREA COMPLEMENTARIA'!CQ113)</f>
        <v/>
      </c>
      <c r="N113" s="300" t="str">
        <f>IF('ÁREA MEJORA COMPETENCIAL'!CX113="","",IF(ISBLANK('ÁREA MEJORA COMPETENCIAL'!S113),"",COUNTIF(H113:L113,"SI")))</f>
        <v/>
      </c>
      <c r="O113" s="300" t="str">
        <f>IF(ISBLANK('ÁREA MEJORA COMPETENCIAL'!S113),"",
IF('ÁREA MEJORA COMPETENCIAL'!Y113=1,12,
IF('ÁREA MEJORA COMPETENCIAL'!Y113=2,24,
IF('ÁREA MEJORA COMPETENCIAL'!Y113=3,37,IF('ÁREA MEJORA COMPETENCIAL'!T113=4,54,
IF('ÁREA MEJORA COMPETENCIAL'!Y113=5,66,
IF('ÁREA MEJORA COMPETENCIAL'!Y113=6,79,
IF('ÁREA MEJORA COMPETENCIAL'!Y113=7,95,
IF('ÁREA MEJORA COMPETENCIAL'!Y113=8,108,
IF('ÁREA MEJORA COMPETENCIAL'!Y113=9,120,
IF('ÁREA MEJORA COMPETENCIAL'!Y113=10,132,
IF('ÁREA MEJORA COMPETENCIAL'!Y113=11,145,
IF('ÁREA MEJORA COMPETENCIAL'!Y113=12,161,
IF('ÁREA MEJORA COMPETENCIAL'!Y113=13,174,
IF('ÁREA MEJORA COMPETENCIAL'!Y113=14,186,
IF('ÁREA MEJORA COMPETENCIAL'!Y113=15,199,
IF('ÁREA MEJORA COMPETENCIAL'!Y113=16,211,
IF('ÁREA MEJORA COMPETENCIAL'!Y113=17,228,
IF('ÁREA MEJORA COMPETENCIAL'!Y113=18,240,
"")))))))))))))))))))</f>
        <v/>
      </c>
      <c r="P113" s="301" t="str">
        <f>IF(ISBLANK('ÁREA MEJORA COMPETENCIAL'!S113),"",
IF('ÁREA MEJORA COMPETENCIAL'!Y113=1,12,
IF('ÁREA MEJORA COMPETENCIAL'!Y113=2,24,
IF('ÁREA MEJORA COMPETENCIAL'!Y113=7,95,
IF('ÁREA MEJORA COMPETENCIAL'!Y113=8,108,
IF('ÁREA MEJORA COMPETENCIAL'!Y113=9,120,
IF('ÁREA MEJORA COMPETENCIAL'!Y113=10,132,
IF('ÁREA MEJORA COMPETENCIAL'!Y113=11,145,
IF('ÁREA MEJORA COMPETENCIAL'!Y113=12,161,
IF('ÁREA MEJORA COMPETENCIAL'!Y113=13,174,
IF('ÁREA MEJORA COMPETENCIAL'!Y113=14,186,
IF('ÁREA MEJORA COMPETENCIAL'!Y113=15,199,
IF('ÁREA MEJORA COMPETENCIAL'!Y113=16,211,
IF('ÁREA MEJORA COMPETENCIAL'!Y113=17,228,
IF('ÁREA MEJORA COMPETENCIAL'!Y113=18,240,
"")))))))))))))))</f>
        <v/>
      </c>
      <c r="Q113" s="302" t="str">
        <f>IF(ISBLANK('ÁREA MEJORA COMPETENCIAL'!S113),"",SUM('ÁREA MEJORA COMPETENCIAL'!CW113,'ÁREA ACOMPAÑAMIENTO INT TÉC'!X113,'ÁREA COMPLEMENTARIA'!CO113))</f>
        <v/>
      </c>
      <c r="R113" s="303" t="str">
        <f>IF(N113="","",IF(Q113&gt;=P113,"",IF(AND(H113="NO",'ÁREA MEJORA COMPETENCIAL'!CY113&gt;=75%,'ÁREA ACOMPAÑAMIENTO INT TÉC'!Z113&gt;=75%,'ÁREA COMPLEMENTARIA'!CQ113&gt;=75%),"SI","NO")))</f>
        <v/>
      </c>
      <c r="S113" s="303" t="str">
        <f>IF(N113="","",IF(Q113&gt;=P113,"",(IF(AND(J113="NO",'ÁREA ACOMPAÑAMIENTO INT TÉC'!Z113&gt;=75%,'ÁREA MEJORA COMPETENCIAL'!CY113&gt;=75%,'ÁREA COMPLEMENTARIA'!CQ113&gt;=75%),"SI","NO"))))</f>
        <v/>
      </c>
      <c r="T113" s="303" t="str">
        <f>IF(N113="","",IF(Q113&gt;=P113,"",(IF(AND(L113="NO",'ÁREA COMPLEMENTARIA'!CQ113&gt;=75%,'ÁREA MEJORA COMPETENCIAL'!CY113&gt;=75%,'ÁREA ACOMPAÑAMIENTO INT TÉC'!Z113&gt;=75%),"SI","NO"))))</f>
        <v/>
      </c>
      <c r="U113" s="300" t="str">
        <f t="shared" si="12"/>
        <v/>
      </c>
      <c r="V113" s="300" t="str">
        <f t="shared" si="13"/>
        <v/>
      </c>
      <c r="W113" s="300" t="str">
        <f>IF(
 Q113=0,
 "NO",
 IF(
  OR('ÁREA MEJORA COMPETENCIAL'!Y113=0, ISBLANK('ÁREA MEJORA COMPETENCIAL'!S113)),
  "",
  IF(
   AND(U113&lt;&gt;"NO PARTICIPANTE", V113&lt;&gt;"NO PARTICIPANTE"),
   "SI",
   "NO"
  )
 )
)</f>
        <v/>
      </c>
      <c r="X113" s="300" t="str">
        <f t="shared" si="14"/>
        <v/>
      </c>
      <c r="Y113" s="300" t="str">
        <f t="shared" si="15"/>
        <v/>
      </c>
      <c r="Z113" s="304" t="str">
        <f>IF(AND('ÁREA MEJORA COMPETENCIAL'!Y113&gt;6,'ÁREA MEJORA COMPETENCIAL'!CW113&gt;=32,'ÁREA ACOMPAÑAMIENTO INT TÉC'!X113&gt;=27,'ÁREA COMPLEMENTARIA'!CO113&gt;=20,Q113&gt;=P113),"SI","")</f>
        <v/>
      </c>
      <c r="AA113" s="305" t="str">
        <f>IF(ISBLANK('ÁREA MEJORA COMPETENCIAL'!S113),"",IF(Q113&gt;=P113,"",IF('ÁREA COMPLEMENTARIA'!CN113="","NO PROCEDE",IF(N113=3,"",IF(OR(R113="SI",S113="SI",T113="SI"),"SI","NO")))))</f>
        <v/>
      </c>
      <c r="AB113" s="300" t="str">
        <f>IF(ISBLANK('ÁREA MEJORA COMPETENCIAL'!S113),"",IF(AA113="SI", "SI(*)",IF(OR(N113=3,X113="SI",Y113="SI",Z113="SI"),"SI","NO")))</f>
        <v/>
      </c>
      <c r="AC113" s="331" t="str">
        <f>IF(
   ISBLANK('ÁREA MEJORA COMPETENCIAL'!S113),
   "",
   IF(
      AND(
        'ÁREA MEJORA COMPETENCIAL'!Y113&gt;6,
        'ÁREA MEJORA COMPETENCIAL'!CW113&lt;=32,
        'ÁREA ACOMPAÑAMIENTO INT TÉC'!X113&lt;=27,
        'ÁREA COMPLEMENTARIA'!CO113&lt;=20,
        Q113&lt;=P113
      ),
      0,
         IF(
               Q113=0,
               0,
               IF(
                  Z113="SI",
                  Q113/P113,
                  IF(
                     AA113="SI",
                     75/100,IF(P113=12,Q113/P113, IF(P113=24,Q113/P113, IF(
         AND('ÁREA MEJORA COMPETENCIAL'!Y113&gt;6, N113&lt;3),
         N113/3,      IF(
            OR(P113="", P113=0),
            N113/3,
                     ""
                  )
               )
            )
         )
      )
   )
)))</f>
        <v/>
      </c>
      <c r="AD113" s="7"/>
      <c r="AE113" s="5"/>
      <c r="AF113" s="5"/>
      <c r="AG113" s="5"/>
      <c r="AH113" s="5"/>
      <c r="AI113" s="5"/>
      <c r="AJ113" s="5"/>
      <c r="AK113" s="5"/>
      <c r="AL113" s="5"/>
      <c r="AM113" s="5"/>
      <c r="AN113" s="5"/>
      <c r="AO113" s="138"/>
    </row>
    <row r="114" spans="1:42" s="59" customFormat="1" ht="18" customHeight="1" x14ac:dyDescent="0.3">
      <c r="A114" s="290" t="str">
        <f>IF(ISBLANK('ÁREA MEJORA COMPETENCIAL'!A114),"",'ÁREA MEJORA COMPETENCIAL'!A114)</f>
        <v/>
      </c>
      <c r="B114" s="291" t="str">
        <f>IF(ISBLANK('ÁREA MEJORA COMPETENCIAL'!B114),"",'ÁREA MEJORA COMPETENCIAL'!B114)</f>
        <v/>
      </c>
      <c r="C114" s="291" t="str">
        <f>IF(ISBLANK('ÁREA MEJORA COMPETENCIAL'!C114),"",'ÁREA MEJORA COMPETENCIAL'!C114)</f>
        <v/>
      </c>
      <c r="D114" s="292" t="str">
        <f>IF(ISBLANK('ÁREA MEJORA COMPETENCIAL'!D114),"",'ÁREA MEJORA COMPETENCIAL'!D114)</f>
        <v/>
      </c>
      <c r="E114" s="292" t="str">
        <f>IF(ISBLANK('ÁREA MEJORA COMPETENCIAL'!E114),"",'ÁREA MEJORA COMPETENCIAL'!E114)</f>
        <v/>
      </c>
      <c r="F114" s="292" t="str">
        <f>IF(ISBLANK('ÁREA MEJORA COMPETENCIAL'!F114),"",'ÁREA MEJORA COMPETENCIAL'!F114)</f>
        <v/>
      </c>
      <c r="G114" s="293"/>
      <c r="H114" s="294" t="str">
        <f>IF(ISBLANK('ÁREA MEJORA COMPETENCIAL'!S114),"",IF('ÁREA MEJORA COMPETENCIAL'!CX114="","",IF('ÁREA MEJORA COMPETENCIAL'!CX114&gt;=0,"SI","NO")))</f>
        <v/>
      </c>
      <c r="I114" s="295" t="str">
        <f>IF('ÁREA MEJORA COMPETENCIAL'!CY114="VER RESULTADOS","",'ÁREA MEJORA COMPETENCIAL'!CY114)</f>
        <v/>
      </c>
      <c r="J114" s="296" t="str">
        <f>IF(ISBLANK('ÁREA MEJORA COMPETENCIAL'!S114),"",IF('ÁREA MEJORA COMPETENCIAL'!CX114="","",IF('ÁREA ACOMPAÑAMIENTO INT TÉC'!Y114&gt;=0,"SI","NO")))</f>
        <v/>
      </c>
      <c r="K114" s="297" t="str">
        <f>IF('ÁREA ACOMPAÑAMIENTO INT TÉC'!Z114="VER RESULTADOS","",'ÁREA ACOMPAÑAMIENTO INT TÉC'!Z114)</f>
        <v/>
      </c>
      <c r="L114" s="298" t="str">
        <f>IF(ISBLANK('ÁREA MEJORA COMPETENCIAL'!S114),"",IF('ÁREA MEJORA COMPETENCIAL'!CX114="","",IF('ÁREA COMPLEMENTARIA'!CP114&gt;=0,"SI","NO")))</f>
        <v/>
      </c>
      <c r="M114" s="299" t="str">
        <f>IF('ÁREA COMPLEMENTARIA'!CQ114="VER RESULTADOS","",'ÁREA COMPLEMENTARIA'!CQ114)</f>
        <v/>
      </c>
      <c r="N114" s="300" t="str">
        <f>IF('ÁREA MEJORA COMPETENCIAL'!CX114="","",IF(ISBLANK('ÁREA MEJORA COMPETENCIAL'!S114),"",COUNTIF(H114:L114,"SI")))</f>
        <v/>
      </c>
      <c r="O114" s="300" t="str">
        <f>IF(ISBLANK('ÁREA MEJORA COMPETENCIAL'!S114),"",
IF('ÁREA MEJORA COMPETENCIAL'!Y114=1,12,
IF('ÁREA MEJORA COMPETENCIAL'!Y114=2,24,
IF('ÁREA MEJORA COMPETENCIAL'!Y114=3,37,IF('ÁREA MEJORA COMPETENCIAL'!T114=4,54,
IF('ÁREA MEJORA COMPETENCIAL'!Y114=5,66,
IF('ÁREA MEJORA COMPETENCIAL'!Y114=6,79,
IF('ÁREA MEJORA COMPETENCIAL'!Y114=7,95,
IF('ÁREA MEJORA COMPETENCIAL'!Y114=8,108,
IF('ÁREA MEJORA COMPETENCIAL'!Y114=9,120,
IF('ÁREA MEJORA COMPETENCIAL'!Y114=10,132,
IF('ÁREA MEJORA COMPETENCIAL'!Y114=11,145,
IF('ÁREA MEJORA COMPETENCIAL'!Y114=12,161,
IF('ÁREA MEJORA COMPETENCIAL'!Y114=13,174,
IF('ÁREA MEJORA COMPETENCIAL'!Y114=14,186,
IF('ÁREA MEJORA COMPETENCIAL'!Y114=15,199,
IF('ÁREA MEJORA COMPETENCIAL'!Y114=16,211,
IF('ÁREA MEJORA COMPETENCIAL'!Y114=17,228,
IF('ÁREA MEJORA COMPETENCIAL'!Y114=18,240,
"")))))))))))))))))))</f>
        <v/>
      </c>
      <c r="P114" s="301" t="str">
        <f>IF(ISBLANK('ÁREA MEJORA COMPETENCIAL'!S114),"",
IF('ÁREA MEJORA COMPETENCIAL'!Y114=1,12,
IF('ÁREA MEJORA COMPETENCIAL'!Y114=2,24,
IF('ÁREA MEJORA COMPETENCIAL'!Y114=7,95,
IF('ÁREA MEJORA COMPETENCIAL'!Y114=8,108,
IF('ÁREA MEJORA COMPETENCIAL'!Y114=9,120,
IF('ÁREA MEJORA COMPETENCIAL'!Y114=10,132,
IF('ÁREA MEJORA COMPETENCIAL'!Y114=11,145,
IF('ÁREA MEJORA COMPETENCIAL'!Y114=12,161,
IF('ÁREA MEJORA COMPETENCIAL'!Y114=13,174,
IF('ÁREA MEJORA COMPETENCIAL'!Y114=14,186,
IF('ÁREA MEJORA COMPETENCIAL'!Y114=15,199,
IF('ÁREA MEJORA COMPETENCIAL'!Y114=16,211,
IF('ÁREA MEJORA COMPETENCIAL'!Y114=17,228,
IF('ÁREA MEJORA COMPETENCIAL'!Y114=18,240,
"")))))))))))))))</f>
        <v/>
      </c>
      <c r="Q114" s="302" t="str">
        <f>IF(ISBLANK('ÁREA MEJORA COMPETENCIAL'!S114),"",SUM('ÁREA MEJORA COMPETENCIAL'!CW114,'ÁREA ACOMPAÑAMIENTO INT TÉC'!X114,'ÁREA COMPLEMENTARIA'!CO114))</f>
        <v/>
      </c>
      <c r="R114" s="303" t="str">
        <f>IF(N114="","",IF(Q114&gt;=P114,"",IF(AND(H114="NO",'ÁREA MEJORA COMPETENCIAL'!CY114&gt;=75%,'ÁREA ACOMPAÑAMIENTO INT TÉC'!Z114&gt;=75%,'ÁREA COMPLEMENTARIA'!CQ114&gt;=75%),"SI","NO")))</f>
        <v/>
      </c>
      <c r="S114" s="303" t="str">
        <f>IF(N114="","",IF(Q114&gt;=P114,"",(IF(AND(J114="NO",'ÁREA ACOMPAÑAMIENTO INT TÉC'!Z114&gt;=75%,'ÁREA MEJORA COMPETENCIAL'!CY114&gt;=75%,'ÁREA COMPLEMENTARIA'!CQ114&gt;=75%),"SI","NO"))))</f>
        <v/>
      </c>
      <c r="T114" s="303" t="str">
        <f>IF(N114="","",IF(Q114&gt;=P114,"",(IF(AND(L114="NO",'ÁREA COMPLEMENTARIA'!CQ114&gt;=75%,'ÁREA MEJORA COMPETENCIAL'!CY114&gt;=75%,'ÁREA ACOMPAÑAMIENTO INT TÉC'!Z114&gt;=75%),"SI","NO"))))</f>
        <v/>
      </c>
      <c r="U114" s="300" t="str">
        <f t="shared" si="12"/>
        <v/>
      </c>
      <c r="V114" s="300" t="str">
        <f t="shared" si="13"/>
        <v/>
      </c>
      <c r="W114" s="300" t="str">
        <f>IF(
 Q114=0,
 "NO",
 IF(
  OR('ÁREA MEJORA COMPETENCIAL'!Y114=0, ISBLANK('ÁREA MEJORA COMPETENCIAL'!S114)),
  "",
  IF(
   AND(U114&lt;&gt;"NO PARTICIPANTE", V114&lt;&gt;"NO PARTICIPANTE"),
   "SI",
   "NO"
  )
 )
)</f>
        <v/>
      </c>
      <c r="X114" s="300" t="str">
        <f t="shared" si="14"/>
        <v/>
      </c>
      <c r="Y114" s="300" t="str">
        <f t="shared" si="15"/>
        <v/>
      </c>
      <c r="Z114" s="304" t="str">
        <f>IF(AND('ÁREA MEJORA COMPETENCIAL'!Y114&gt;6,'ÁREA MEJORA COMPETENCIAL'!CW114&gt;=32,'ÁREA ACOMPAÑAMIENTO INT TÉC'!X114&gt;=27,'ÁREA COMPLEMENTARIA'!CO114&gt;=20,Q114&gt;=P114),"SI","")</f>
        <v/>
      </c>
      <c r="AA114" s="305" t="str">
        <f>IF(ISBLANK('ÁREA MEJORA COMPETENCIAL'!S114),"",IF(Q114&gt;=P114,"",IF('ÁREA COMPLEMENTARIA'!CN114="","NO PROCEDE",IF(N114=3,"",IF(OR(R114="SI",S114="SI",T114="SI"),"SI","NO")))))</f>
        <v/>
      </c>
      <c r="AB114" s="300" t="str">
        <f>IF(ISBLANK('ÁREA MEJORA COMPETENCIAL'!S114),"",IF(AA114="SI", "SI(*)",IF(OR(N114=3,X114="SI",Y114="SI",Z114="SI"),"SI","NO")))</f>
        <v/>
      </c>
      <c r="AC114" s="331" t="str">
        <f>IF(
   ISBLANK('ÁREA MEJORA COMPETENCIAL'!S114),
   "",
   IF(
      AND(
        'ÁREA MEJORA COMPETENCIAL'!Y114&gt;6,
        'ÁREA MEJORA COMPETENCIAL'!CW114&lt;=32,
        'ÁREA ACOMPAÑAMIENTO INT TÉC'!X114&lt;=27,
        'ÁREA COMPLEMENTARIA'!CO114&lt;=20,
        Q114&lt;=P114
      ),
      0,
         IF(
               Q114=0,
               0,
               IF(
                  Z114="SI",
                  Q114/P114,
                  IF(
                     AA114="SI",
                     75/100,IF(P114=12,Q114/P114, IF(P114=24,Q114/P114, IF(
         AND('ÁREA MEJORA COMPETENCIAL'!Y114&gt;6, N114&lt;3),
         N114/3,      IF(
            OR(P114="", P114=0),
            N114/3,
                     ""
                  )
               )
            )
         )
      )
   )
)))</f>
        <v/>
      </c>
      <c r="AD114" s="7"/>
      <c r="AE114" s="5"/>
      <c r="AF114" s="5"/>
      <c r="AG114" s="5"/>
      <c r="AH114" s="5"/>
      <c r="AI114" s="5"/>
      <c r="AJ114" s="5"/>
      <c r="AK114" s="5"/>
      <c r="AL114" s="5"/>
      <c r="AM114" s="5"/>
      <c r="AN114" s="5"/>
      <c r="AO114" s="138"/>
    </row>
    <row r="115" spans="1:42" s="59" customFormat="1" ht="18" customHeight="1" x14ac:dyDescent="0.3">
      <c r="A115" s="290" t="str">
        <f>IF(ISBLANK('ÁREA MEJORA COMPETENCIAL'!A115),"",'ÁREA MEJORA COMPETENCIAL'!A115)</f>
        <v/>
      </c>
      <c r="B115" s="291" t="str">
        <f>IF(ISBLANK('ÁREA MEJORA COMPETENCIAL'!B115),"",'ÁREA MEJORA COMPETENCIAL'!B115)</f>
        <v/>
      </c>
      <c r="C115" s="291" t="str">
        <f>IF(ISBLANK('ÁREA MEJORA COMPETENCIAL'!C115),"",'ÁREA MEJORA COMPETENCIAL'!C115)</f>
        <v/>
      </c>
      <c r="D115" s="292" t="str">
        <f>IF(ISBLANK('ÁREA MEJORA COMPETENCIAL'!D115),"",'ÁREA MEJORA COMPETENCIAL'!D115)</f>
        <v/>
      </c>
      <c r="E115" s="292" t="str">
        <f>IF(ISBLANK('ÁREA MEJORA COMPETENCIAL'!E115),"",'ÁREA MEJORA COMPETENCIAL'!E115)</f>
        <v/>
      </c>
      <c r="F115" s="292" t="str">
        <f>IF(ISBLANK('ÁREA MEJORA COMPETENCIAL'!F115),"",'ÁREA MEJORA COMPETENCIAL'!F115)</f>
        <v/>
      </c>
      <c r="G115" s="293"/>
      <c r="H115" s="294" t="str">
        <f>IF(ISBLANK('ÁREA MEJORA COMPETENCIAL'!S115),"",IF('ÁREA MEJORA COMPETENCIAL'!CX115="","",IF('ÁREA MEJORA COMPETENCIAL'!CX115&gt;=0,"SI","NO")))</f>
        <v/>
      </c>
      <c r="I115" s="295" t="str">
        <f>IF('ÁREA MEJORA COMPETENCIAL'!CY115="VER RESULTADOS","",'ÁREA MEJORA COMPETENCIAL'!CY115)</f>
        <v/>
      </c>
      <c r="J115" s="296" t="str">
        <f>IF(ISBLANK('ÁREA MEJORA COMPETENCIAL'!S115),"",IF('ÁREA MEJORA COMPETENCIAL'!CX115="","",IF('ÁREA ACOMPAÑAMIENTO INT TÉC'!Y115&gt;=0,"SI","NO")))</f>
        <v/>
      </c>
      <c r="K115" s="297" t="str">
        <f>IF('ÁREA ACOMPAÑAMIENTO INT TÉC'!Z115="VER RESULTADOS","",'ÁREA ACOMPAÑAMIENTO INT TÉC'!Z115)</f>
        <v/>
      </c>
      <c r="L115" s="298" t="str">
        <f>IF(ISBLANK('ÁREA MEJORA COMPETENCIAL'!S115),"",IF('ÁREA MEJORA COMPETENCIAL'!CX115="","",IF('ÁREA COMPLEMENTARIA'!CP115&gt;=0,"SI","NO")))</f>
        <v/>
      </c>
      <c r="M115" s="299" t="str">
        <f>IF('ÁREA COMPLEMENTARIA'!CQ115="VER RESULTADOS","",'ÁREA COMPLEMENTARIA'!CQ115)</f>
        <v/>
      </c>
      <c r="N115" s="300" t="str">
        <f>IF('ÁREA MEJORA COMPETENCIAL'!CX115="","",IF(ISBLANK('ÁREA MEJORA COMPETENCIAL'!S115),"",COUNTIF(H115:L115,"SI")))</f>
        <v/>
      </c>
      <c r="O115" s="300" t="str">
        <f>IF(ISBLANK('ÁREA MEJORA COMPETENCIAL'!S115),"",
IF('ÁREA MEJORA COMPETENCIAL'!Y115=1,12,
IF('ÁREA MEJORA COMPETENCIAL'!Y115=2,24,
IF('ÁREA MEJORA COMPETENCIAL'!Y115=3,37,IF('ÁREA MEJORA COMPETENCIAL'!T115=4,54,
IF('ÁREA MEJORA COMPETENCIAL'!Y115=5,66,
IF('ÁREA MEJORA COMPETENCIAL'!Y115=6,79,
IF('ÁREA MEJORA COMPETENCIAL'!Y115=7,95,
IF('ÁREA MEJORA COMPETENCIAL'!Y115=8,108,
IF('ÁREA MEJORA COMPETENCIAL'!Y115=9,120,
IF('ÁREA MEJORA COMPETENCIAL'!Y115=10,132,
IF('ÁREA MEJORA COMPETENCIAL'!Y115=11,145,
IF('ÁREA MEJORA COMPETENCIAL'!Y115=12,161,
IF('ÁREA MEJORA COMPETENCIAL'!Y115=13,174,
IF('ÁREA MEJORA COMPETENCIAL'!Y115=14,186,
IF('ÁREA MEJORA COMPETENCIAL'!Y115=15,199,
IF('ÁREA MEJORA COMPETENCIAL'!Y115=16,211,
IF('ÁREA MEJORA COMPETENCIAL'!Y115=17,228,
IF('ÁREA MEJORA COMPETENCIAL'!Y115=18,240,
"")))))))))))))))))))</f>
        <v/>
      </c>
      <c r="P115" s="301" t="str">
        <f>IF(ISBLANK('ÁREA MEJORA COMPETENCIAL'!S115),"",
IF('ÁREA MEJORA COMPETENCIAL'!Y115=1,12,
IF('ÁREA MEJORA COMPETENCIAL'!Y115=2,24,
IF('ÁREA MEJORA COMPETENCIAL'!Y115=7,95,
IF('ÁREA MEJORA COMPETENCIAL'!Y115=8,108,
IF('ÁREA MEJORA COMPETENCIAL'!Y115=9,120,
IF('ÁREA MEJORA COMPETENCIAL'!Y115=10,132,
IF('ÁREA MEJORA COMPETENCIAL'!Y115=11,145,
IF('ÁREA MEJORA COMPETENCIAL'!Y115=12,161,
IF('ÁREA MEJORA COMPETENCIAL'!Y115=13,174,
IF('ÁREA MEJORA COMPETENCIAL'!Y115=14,186,
IF('ÁREA MEJORA COMPETENCIAL'!Y115=15,199,
IF('ÁREA MEJORA COMPETENCIAL'!Y115=16,211,
IF('ÁREA MEJORA COMPETENCIAL'!Y115=17,228,
IF('ÁREA MEJORA COMPETENCIAL'!Y115=18,240,
"")))))))))))))))</f>
        <v/>
      </c>
      <c r="Q115" s="302" t="str">
        <f>IF(ISBLANK('ÁREA MEJORA COMPETENCIAL'!S115),"",SUM('ÁREA MEJORA COMPETENCIAL'!CW115,'ÁREA ACOMPAÑAMIENTO INT TÉC'!X115,'ÁREA COMPLEMENTARIA'!CO115))</f>
        <v/>
      </c>
      <c r="R115" s="303" t="str">
        <f>IF(N115="","",IF(Q115&gt;=P115,"",IF(AND(H115="NO",'ÁREA MEJORA COMPETENCIAL'!CY115&gt;=75%,'ÁREA ACOMPAÑAMIENTO INT TÉC'!Z115&gt;=75%,'ÁREA COMPLEMENTARIA'!CQ115&gt;=75%),"SI","NO")))</f>
        <v/>
      </c>
      <c r="S115" s="303" t="str">
        <f>IF(N115="","",IF(Q115&gt;=P115,"",(IF(AND(J115="NO",'ÁREA ACOMPAÑAMIENTO INT TÉC'!Z115&gt;=75%,'ÁREA MEJORA COMPETENCIAL'!CY115&gt;=75%,'ÁREA COMPLEMENTARIA'!CQ115&gt;=75%),"SI","NO"))))</f>
        <v/>
      </c>
      <c r="T115" s="303" t="str">
        <f>IF(N115="","",IF(Q115&gt;=P115,"",(IF(AND(L115="NO",'ÁREA COMPLEMENTARIA'!CQ115&gt;=75%,'ÁREA MEJORA COMPETENCIAL'!CY115&gt;=75%,'ÁREA ACOMPAÑAMIENTO INT TÉC'!Z115&gt;=75%),"SI","NO"))))</f>
        <v/>
      </c>
      <c r="U115" s="300" t="str">
        <f t="shared" si="12"/>
        <v/>
      </c>
      <c r="V115" s="300" t="str">
        <f t="shared" si="13"/>
        <v/>
      </c>
      <c r="W115" s="300" t="str">
        <f>IF(
 Q115=0,
 "NO",
 IF(
  OR('ÁREA MEJORA COMPETENCIAL'!Y115=0, ISBLANK('ÁREA MEJORA COMPETENCIAL'!S115)),
  "",
  IF(
   AND(U115&lt;&gt;"NO PARTICIPANTE", V115&lt;&gt;"NO PARTICIPANTE"),
   "SI",
   "NO"
  )
 )
)</f>
        <v/>
      </c>
      <c r="X115" s="300" t="str">
        <f t="shared" si="14"/>
        <v/>
      </c>
      <c r="Y115" s="300" t="str">
        <f t="shared" si="15"/>
        <v/>
      </c>
      <c r="Z115" s="304" t="str">
        <f>IF(AND('ÁREA MEJORA COMPETENCIAL'!Y115&gt;6,'ÁREA MEJORA COMPETENCIAL'!CW115&gt;=32,'ÁREA ACOMPAÑAMIENTO INT TÉC'!X115&gt;=27,'ÁREA COMPLEMENTARIA'!CO115&gt;=20,Q115&gt;=P115),"SI","")</f>
        <v/>
      </c>
      <c r="AA115" s="305" t="str">
        <f>IF(ISBLANK('ÁREA MEJORA COMPETENCIAL'!S115),"",IF(Q115&gt;=P115,"",IF('ÁREA COMPLEMENTARIA'!CN115="","NO PROCEDE",IF(N115=3,"",IF(OR(R115="SI",S115="SI",T115="SI"),"SI","NO")))))</f>
        <v/>
      </c>
      <c r="AB115" s="300" t="str">
        <f>IF(ISBLANK('ÁREA MEJORA COMPETENCIAL'!S115),"",IF(AA115="SI", "SI(*)",IF(OR(N115=3,X115="SI",Y115="SI",Z115="SI"),"SI","NO")))</f>
        <v/>
      </c>
      <c r="AC115" s="331" t="str">
        <f>IF(
   ISBLANK('ÁREA MEJORA COMPETENCIAL'!S115),
   "",
   IF(
      AND(
        'ÁREA MEJORA COMPETENCIAL'!Y115&gt;6,
        'ÁREA MEJORA COMPETENCIAL'!CW115&lt;=32,
        'ÁREA ACOMPAÑAMIENTO INT TÉC'!X115&lt;=27,
        'ÁREA COMPLEMENTARIA'!CO115&lt;=20,
        Q115&lt;=P115
      ),
      0,
         IF(
               Q115=0,
               0,
               IF(
                  Z115="SI",
                  Q115/P115,
                  IF(
                     AA115="SI",
                     75/100,IF(P115=12,Q115/P115, IF(P115=24,Q115/P115, IF(
         AND('ÁREA MEJORA COMPETENCIAL'!Y115&gt;6, N115&lt;3),
         N115/3,      IF(
            OR(P115="", P115=0),
            N115/3,
                     ""
                  )
               )
            )
         )
      )
   )
)))</f>
        <v/>
      </c>
      <c r="AD115" s="7"/>
      <c r="AE115" s="5"/>
      <c r="AF115" s="5"/>
      <c r="AG115" s="5"/>
      <c r="AH115" s="5"/>
      <c r="AI115" s="5"/>
      <c r="AJ115" s="5"/>
      <c r="AK115" s="5"/>
      <c r="AL115" s="5"/>
      <c r="AM115" s="5"/>
      <c r="AN115" s="5"/>
      <c r="AO115" s="138"/>
    </row>
    <row r="116" spans="1:42" s="59" customFormat="1" ht="18" customHeight="1" x14ac:dyDescent="0.3">
      <c r="A116" s="290" t="str">
        <f>IF(ISBLANK('ÁREA MEJORA COMPETENCIAL'!A116),"",'ÁREA MEJORA COMPETENCIAL'!A116)</f>
        <v/>
      </c>
      <c r="B116" s="291" t="str">
        <f>IF(ISBLANK('ÁREA MEJORA COMPETENCIAL'!B116),"",'ÁREA MEJORA COMPETENCIAL'!B116)</f>
        <v/>
      </c>
      <c r="C116" s="291" t="str">
        <f>IF(ISBLANK('ÁREA MEJORA COMPETENCIAL'!C116),"",'ÁREA MEJORA COMPETENCIAL'!C116)</f>
        <v/>
      </c>
      <c r="D116" s="292" t="str">
        <f>IF(ISBLANK('ÁREA MEJORA COMPETENCIAL'!D116),"",'ÁREA MEJORA COMPETENCIAL'!D116)</f>
        <v/>
      </c>
      <c r="E116" s="292" t="str">
        <f>IF(ISBLANK('ÁREA MEJORA COMPETENCIAL'!E116),"",'ÁREA MEJORA COMPETENCIAL'!E116)</f>
        <v/>
      </c>
      <c r="F116" s="292" t="str">
        <f>IF(ISBLANK('ÁREA MEJORA COMPETENCIAL'!F116),"",'ÁREA MEJORA COMPETENCIAL'!F116)</f>
        <v/>
      </c>
      <c r="G116" s="293"/>
      <c r="H116" s="294" t="str">
        <f>IF(ISBLANK('ÁREA MEJORA COMPETENCIAL'!S116),"",IF('ÁREA MEJORA COMPETENCIAL'!CX116="","",IF('ÁREA MEJORA COMPETENCIAL'!CX116&gt;=0,"SI","NO")))</f>
        <v/>
      </c>
      <c r="I116" s="295" t="str">
        <f>IF('ÁREA MEJORA COMPETENCIAL'!CY116="VER RESULTADOS","",'ÁREA MEJORA COMPETENCIAL'!CY116)</f>
        <v/>
      </c>
      <c r="J116" s="296" t="str">
        <f>IF(ISBLANK('ÁREA MEJORA COMPETENCIAL'!S116),"",IF('ÁREA MEJORA COMPETENCIAL'!CX116="","",IF('ÁREA ACOMPAÑAMIENTO INT TÉC'!Y116&gt;=0,"SI","NO")))</f>
        <v/>
      </c>
      <c r="K116" s="297" t="str">
        <f>IF('ÁREA ACOMPAÑAMIENTO INT TÉC'!Z116="VER RESULTADOS","",'ÁREA ACOMPAÑAMIENTO INT TÉC'!Z116)</f>
        <v/>
      </c>
      <c r="L116" s="298" t="str">
        <f>IF(ISBLANK('ÁREA MEJORA COMPETENCIAL'!S116),"",IF('ÁREA MEJORA COMPETENCIAL'!CX116="","",IF('ÁREA COMPLEMENTARIA'!CP116&gt;=0,"SI","NO")))</f>
        <v/>
      </c>
      <c r="M116" s="299" t="str">
        <f>IF('ÁREA COMPLEMENTARIA'!CQ116="VER RESULTADOS","",'ÁREA COMPLEMENTARIA'!CQ116)</f>
        <v/>
      </c>
      <c r="N116" s="300" t="str">
        <f>IF('ÁREA MEJORA COMPETENCIAL'!CX116="","",IF(ISBLANK('ÁREA MEJORA COMPETENCIAL'!S116),"",COUNTIF(H116:L116,"SI")))</f>
        <v/>
      </c>
      <c r="O116" s="300" t="str">
        <f>IF(ISBLANK('ÁREA MEJORA COMPETENCIAL'!S116),"",
IF('ÁREA MEJORA COMPETENCIAL'!Y116=1,12,
IF('ÁREA MEJORA COMPETENCIAL'!Y116=2,24,
IF('ÁREA MEJORA COMPETENCIAL'!Y116=3,37,IF('ÁREA MEJORA COMPETENCIAL'!T116=4,54,
IF('ÁREA MEJORA COMPETENCIAL'!Y116=5,66,
IF('ÁREA MEJORA COMPETENCIAL'!Y116=6,79,
IF('ÁREA MEJORA COMPETENCIAL'!Y116=7,95,
IF('ÁREA MEJORA COMPETENCIAL'!Y116=8,108,
IF('ÁREA MEJORA COMPETENCIAL'!Y116=9,120,
IF('ÁREA MEJORA COMPETENCIAL'!Y116=10,132,
IF('ÁREA MEJORA COMPETENCIAL'!Y116=11,145,
IF('ÁREA MEJORA COMPETENCIAL'!Y116=12,161,
IF('ÁREA MEJORA COMPETENCIAL'!Y116=13,174,
IF('ÁREA MEJORA COMPETENCIAL'!Y116=14,186,
IF('ÁREA MEJORA COMPETENCIAL'!Y116=15,199,
IF('ÁREA MEJORA COMPETENCIAL'!Y116=16,211,
IF('ÁREA MEJORA COMPETENCIAL'!Y116=17,228,
IF('ÁREA MEJORA COMPETENCIAL'!Y116=18,240,
"")))))))))))))))))))</f>
        <v/>
      </c>
      <c r="P116" s="301" t="str">
        <f>IF(ISBLANK('ÁREA MEJORA COMPETENCIAL'!S116),"",
IF('ÁREA MEJORA COMPETENCIAL'!Y116=1,12,
IF('ÁREA MEJORA COMPETENCIAL'!Y116=2,24,
IF('ÁREA MEJORA COMPETENCIAL'!Y116=7,95,
IF('ÁREA MEJORA COMPETENCIAL'!Y116=8,108,
IF('ÁREA MEJORA COMPETENCIAL'!Y116=9,120,
IF('ÁREA MEJORA COMPETENCIAL'!Y116=10,132,
IF('ÁREA MEJORA COMPETENCIAL'!Y116=11,145,
IF('ÁREA MEJORA COMPETENCIAL'!Y116=12,161,
IF('ÁREA MEJORA COMPETENCIAL'!Y116=13,174,
IF('ÁREA MEJORA COMPETENCIAL'!Y116=14,186,
IF('ÁREA MEJORA COMPETENCIAL'!Y116=15,199,
IF('ÁREA MEJORA COMPETENCIAL'!Y116=16,211,
IF('ÁREA MEJORA COMPETENCIAL'!Y116=17,228,
IF('ÁREA MEJORA COMPETENCIAL'!Y116=18,240,
"")))))))))))))))</f>
        <v/>
      </c>
      <c r="Q116" s="302" t="str">
        <f>IF(ISBLANK('ÁREA MEJORA COMPETENCIAL'!S116),"",SUM('ÁREA MEJORA COMPETENCIAL'!CW116,'ÁREA ACOMPAÑAMIENTO INT TÉC'!X116,'ÁREA COMPLEMENTARIA'!CO116))</f>
        <v/>
      </c>
      <c r="R116" s="303" t="str">
        <f>IF(N116="","",IF(Q116&gt;=P116,"",IF(AND(H116="NO",'ÁREA MEJORA COMPETENCIAL'!CY116&gt;=75%,'ÁREA ACOMPAÑAMIENTO INT TÉC'!Z116&gt;=75%,'ÁREA COMPLEMENTARIA'!CQ116&gt;=75%),"SI","NO")))</f>
        <v/>
      </c>
      <c r="S116" s="303" t="str">
        <f>IF(N116="","",IF(Q116&gt;=P116,"",(IF(AND(J116="NO",'ÁREA ACOMPAÑAMIENTO INT TÉC'!Z116&gt;=75%,'ÁREA MEJORA COMPETENCIAL'!CY116&gt;=75%,'ÁREA COMPLEMENTARIA'!CQ116&gt;=75%),"SI","NO"))))</f>
        <v/>
      </c>
      <c r="T116" s="303" t="str">
        <f>IF(N116="","",IF(Q116&gt;=P116,"",(IF(AND(L116="NO",'ÁREA COMPLEMENTARIA'!CQ116&gt;=75%,'ÁREA MEJORA COMPETENCIAL'!CY116&gt;=75%,'ÁREA ACOMPAÑAMIENTO INT TÉC'!Z116&gt;=75%),"SI","NO"))))</f>
        <v/>
      </c>
      <c r="U116" s="300" t="str">
        <f t="shared" si="12"/>
        <v/>
      </c>
      <c r="V116" s="300" t="str">
        <f t="shared" si="13"/>
        <v/>
      </c>
      <c r="W116" s="300" t="str">
        <f>IF(
 Q116=0,
 "NO",
 IF(
  OR('ÁREA MEJORA COMPETENCIAL'!Y116=0, ISBLANK('ÁREA MEJORA COMPETENCIAL'!S116)),
  "",
  IF(
   AND(U116&lt;&gt;"NO PARTICIPANTE", V116&lt;&gt;"NO PARTICIPANTE"),
   "SI",
   "NO"
  )
 )
)</f>
        <v/>
      </c>
      <c r="X116" s="300" t="str">
        <f t="shared" si="14"/>
        <v/>
      </c>
      <c r="Y116" s="300" t="str">
        <f t="shared" si="15"/>
        <v/>
      </c>
      <c r="Z116" s="304" t="str">
        <f>IF(AND('ÁREA MEJORA COMPETENCIAL'!Y116&gt;6,'ÁREA MEJORA COMPETENCIAL'!CW116&gt;=32,'ÁREA ACOMPAÑAMIENTO INT TÉC'!X116&gt;=27,'ÁREA COMPLEMENTARIA'!CO116&gt;=20,Q116&gt;=P116),"SI","")</f>
        <v/>
      </c>
      <c r="AA116" s="305" t="str">
        <f>IF(ISBLANK('ÁREA MEJORA COMPETENCIAL'!S116),"",IF(Q116&gt;=P116,"",IF('ÁREA COMPLEMENTARIA'!CN116="","NO PROCEDE",IF(N116=3,"",IF(OR(R116="SI",S116="SI",T116="SI"),"SI","NO")))))</f>
        <v/>
      </c>
      <c r="AB116" s="300" t="str">
        <f>IF(ISBLANK('ÁREA MEJORA COMPETENCIAL'!S116),"",IF(AA116="SI", "SI(*)",IF(OR(N116=3,X116="SI",Y116="SI",Z116="SI"),"SI","NO")))</f>
        <v/>
      </c>
      <c r="AC116" s="331" t="str">
        <f>IF(
   ISBLANK('ÁREA MEJORA COMPETENCIAL'!S116),
   "",
   IF(
      AND(
        'ÁREA MEJORA COMPETENCIAL'!Y116&gt;6,
        'ÁREA MEJORA COMPETENCIAL'!CW116&lt;=32,
        'ÁREA ACOMPAÑAMIENTO INT TÉC'!X116&lt;=27,
        'ÁREA COMPLEMENTARIA'!CO116&lt;=20,
        Q116&lt;=P116
      ),
      0,
         IF(
               Q116=0,
               0,
               IF(
                  Z116="SI",
                  Q116/P116,
                  IF(
                     AA116="SI",
                     75/100,IF(P116=12,Q116/P116, IF(P116=24,Q116/P116, IF(
         AND('ÁREA MEJORA COMPETENCIAL'!Y116&gt;6, N116&lt;3),
         N116/3,      IF(
            OR(P116="", P116=0),
            N116/3,
                     ""
                  )
               )
            )
         )
      )
   )
)))</f>
        <v/>
      </c>
      <c r="AD116" s="7"/>
      <c r="AE116" s="5"/>
      <c r="AF116" s="5"/>
      <c r="AG116" s="5"/>
      <c r="AH116" s="5"/>
      <c r="AI116" s="5"/>
      <c r="AJ116" s="5"/>
      <c r="AK116" s="5"/>
      <c r="AL116" s="5"/>
      <c r="AM116" s="5"/>
      <c r="AN116" s="5"/>
      <c r="AO116" s="138"/>
    </row>
    <row r="117" spans="1:42" s="59" customFormat="1" ht="18" customHeight="1" x14ac:dyDescent="0.3">
      <c r="A117" s="290" t="str">
        <f>IF(ISBLANK('ÁREA MEJORA COMPETENCIAL'!A117),"",'ÁREA MEJORA COMPETENCIAL'!A117)</f>
        <v/>
      </c>
      <c r="B117" s="291" t="str">
        <f>IF(ISBLANK('ÁREA MEJORA COMPETENCIAL'!B117),"",'ÁREA MEJORA COMPETENCIAL'!B117)</f>
        <v/>
      </c>
      <c r="C117" s="291" t="str">
        <f>IF(ISBLANK('ÁREA MEJORA COMPETENCIAL'!C117),"",'ÁREA MEJORA COMPETENCIAL'!C117)</f>
        <v/>
      </c>
      <c r="D117" s="292" t="str">
        <f>IF(ISBLANK('ÁREA MEJORA COMPETENCIAL'!D117),"",'ÁREA MEJORA COMPETENCIAL'!D117)</f>
        <v/>
      </c>
      <c r="E117" s="292" t="str">
        <f>IF(ISBLANK('ÁREA MEJORA COMPETENCIAL'!E117),"",'ÁREA MEJORA COMPETENCIAL'!E117)</f>
        <v/>
      </c>
      <c r="F117" s="292" t="str">
        <f>IF(ISBLANK('ÁREA MEJORA COMPETENCIAL'!F117),"",'ÁREA MEJORA COMPETENCIAL'!F117)</f>
        <v/>
      </c>
      <c r="G117" s="293"/>
      <c r="H117" s="294" t="str">
        <f>IF(ISBLANK('ÁREA MEJORA COMPETENCIAL'!S117),"",IF('ÁREA MEJORA COMPETENCIAL'!CX117="","",IF('ÁREA MEJORA COMPETENCIAL'!CX117&gt;=0,"SI","NO")))</f>
        <v/>
      </c>
      <c r="I117" s="295" t="str">
        <f>IF('ÁREA MEJORA COMPETENCIAL'!CY117="VER RESULTADOS","",'ÁREA MEJORA COMPETENCIAL'!CY117)</f>
        <v/>
      </c>
      <c r="J117" s="296" t="str">
        <f>IF(ISBLANK('ÁREA MEJORA COMPETENCIAL'!S117),"",IF('ÁREA MEJORA COMPETENCIAL'!CX117="","",IF('ÁREA ACOMPAÑAMIENTO INT TÉC'!Y117&gt;=0,"SI","NO")))</f>
        <v/>
      </c>
      <c r="K117" s="297" t="str">
        <f>IF('ÁREA ACOMPAÑAMIENTO INT TÉC'!Z117="VER RESULTADOS","",'ÁREA ACOMPAÑAMIENTO INT TÉC'!Z117)</f>
        <v/>
      </c>
      <c r="L117" s="298" t="str">
        <f>IF(ISBLANK('ÁREA MEJORA COMPETENCIAL'!S117),"",IF('ÁREA MEJORA COMPETENCIAL'!CX117="","",IF('ÁREA COMPLEMENTARIA'!CP117&gt;=0,"SI","NO")))</f>
        <v/>
      </c>
      <c r="M117" s="299" t="str">
        <f>IF('ÁREA COMPLEMENTARIA'!CQ117="VER RESULTADOS","",'ÁREA COMPLEMENTARIA'!CQ117)</f>
        <v/>
      </c>
      <c r="N117" s="300" t="str">
        <f>IF('ÁREA MEJORA COMPETENCIAL'!CX117="","",IF(ISBLANK('ÁREA MEJORA COMPETENCIAL'!S117),"",COUNTIF(H117:L117,"SI")))</f>
        <v/>
      </c>
      <c r="O117" s="300" t="str">
        <f>IF(ISBLANK('ÁREA MEJORA COMPETENCIAL'!S117),"",
IF('ÁREA MEJORA COMPETENCIAL'!Y117=1,12,
IF('ÁREA MEJORA COMPETENCIAL'!Y117=2,24,
IF('ÁREA MEJORA COMPETENCIAL'!Y117=3,37,IF('ÁREA MEJORA COMPETENCIAL'!T117=4,54,
IF('ÁREA MEJORA COMPETENCIAL'!Y117=5,66,
IF('ÁREA MEJORA COMPETENCIAL'!Y117=6,79,
IF('ÁREA MEJORA COMPETENCIAL'!Y117=7,95,
IF('ÁREA MEJORA COMPETENCIAL'!Y117=8,108,
IF('ÁREA MEJORA COMPETENCIAL'!Y117=9,120,
IF('ÁREA MEJORA COMPETENCIAL'!Y117=10,132,
IF('ÁREA MEJORA COMPETENCIAL'!Y117=11,145,
IF('ÁREA MEJORA COMPETENCIAL'!Y117=12,161,
IF('ÁREA MEJORA COMPETENCIAL'!Y117=13,174,
IF('ÁREA MEJORA COMPETENCIAL'!Y117=14,186,
IF('ÁREA MEJORA COMPETENCIAL'!Y117=15,199,
IF('ÁREA MEJORA COMPETENCIAL'!Y117=16,211,
IF('ÁREA MEJORA COMPETENCIAL'!Y117=17,228,
IF('ÁREA MEJORA COMPETENCIAL'!Y117=18,240,
"")))))))))))))))))))</f>
        <v/>
      </c>
      <c r="P117" s="301" t="str">
        <f>IF(ISBLANK('ÁREA MEJORA COMPETENCIAL'!S117),"",
IF('ÁREA MEJORA COMPETENCIAL'!Y117=1,12,
IF('ÁREA MEJORA COMPETENCIAL'!Y117=2,24,
IF('ÁREA MEJORA COMPETENCIAL'!Y117=7,95,
IF('ÁREA MEJORA COMPETENCIAL'!Y117=8,108,
IF('ÁREA MEJORA COMPETENCIAL'!Y117=9,120,
IF('ÁREA MEJORA COMPETENCIAL'!Y117=10,132,
IF('ÁREA MEJORA COMPETENCIAL'!Y117=11,145,
IF('ÁREA MEJORA COMPETENCIAL'!Y117=12,161,
IF('ÁREA MEJORA COMPETENCIAL'!Y117=13,174,
IF('ÁREA MEJORA COMPETENCIAL'!Y117=14,186,
IF('ÁREA MEJORA COMPETENCIAL'!Y117=15,199,
IF('ÁREA MEJORA COMPETENCIAL'!Y117=16,211,
IF('ÁREA MEJORA COMPETENCIAL'!Y117=17,228,
IF('ÁREA MEJORA COMPETENCIAL'!Y117=18,240,
"")))))))))))))))</f>
        <v/>
      </c>
      <c r="Q117" s="302" t="str">
        <f>IF(ISBLANK('ÁREA MEJORA COMPETENCIAL'!S117),"",SUM('ÁREA MEJORA COMPETENCIAL'!CW117,'ÁREA ACOMPAÑAMIENTO INT TÉC'!X117,'ÁREA COMPLEMENTARIA'!CO117))</f>
        <v/>
      </c>
      <c r="R117" s="303" t="str">
        <f>IF(N117="","",IF(Q117&gt;=P117,"",IF(AND(H117="NO",'ÁREA MEJORA COMPETENCIAL'!CY117&gt;=75%,'ÁREA ACOMPAÑAMIENTO INT TÉC'!Z117&gt;=75%,'ÁREA COMPLEMENTARIA'!CQ117&gt;=75%),"SI","NO")))</f>
        <v/>
      </c>
      <c r="S117" s="303" t="str">
        <f>IF(N117="","",IF(Q117&gt;=P117,"",(IF(AND(J117="NO",'ÁREA ACOMPAÑAMIENTO INT TÉC'!Z117&gt;=75%,'ÁREA MEJORA COMPETENCIAL'!CY117&gt;=75%,'ÁREA COMPLEMENTARIA'!CQ117&gt;=75%),"SI","NO"))))</f>
        <v/>
      </c>
      <c r="T117" s="303" t="str">
        <f>IF(N117="","",IF(Q117&gt;=P117,"",(IF(AND(L117="NO",'ÁREA COMPLEMENTARIA'!CQ117&gt;=75%,'ÁREA MEJORA COMPETENCIAL'!CY117&gt;=75%,'ÁREA ACOMPAÑAMIENTO INT TÉC'!Z117&gt;=75%),"SI","NO"))))</f>
        <v/>
      </c>
      <c r="U117" s="300" t="str">
        <f t="shared" si="12"/>
        <v/>
      </c>
      <c r="V117" s="300" t="str">
        <f t="shared" si="13"/>
        <v/>
      </c>
      <c r="W117" s="300" t="str">
        <f>IF(
 Q117=0,
 "NO",
 IF(
  OR('ÁREA MEJORA COMPETENCIAL'!Y117=0, ISBLANK('ÁREA MEJORA COMPETENCIAL'!S117)),
  "",
  IF(
   AND(U117&lt;&gt;"NO PARTICIPANTE", V117&lt;&gt;"NO PARTICIPANTE"),
   "SI",
   "NO"
  )
 )
)</f>
        <v/>
      </c>
      <c r="X117" s="300" t="str">
        <f t="shared" si="14"/>
        <v/>
      </c>
      <c r="Y117" s="300" t="str">
        <f t="shared" si="15"/>
        <v/>
      </c>
      <c r="Z117" s="304" t="str">
        <f>IF(AND('ÁREA MEJORA COMPETENCIAL'!Y117&gt;6,'ÁREA MEJORA COMPETENCIAL'!CW117&gt;=32,'ÁREA ACOMPAÑAMIENTO INT TÉC'!X117&gt;=27,'ÁREA COMPLEMENTARIA'!CO117&gt;=20,Q117&gt;=P117),"SI","")</f>
        <v/>
      </c>
      <c r="AA117" s="305" t="str">
        <f>IF(ISBLANK('ÁREA MEJORA COMPETENCIAL'!S117),"",IF(Q117&gt;=P117,"",IF('ÁREA COMPLEMENTARIA'!CN117="","NO PROCEDE",IF(N117=3,"",IF(OR(R117="SI",S117="SI",T117="SI"),"SI","NO")))))</f>
        <v/>
      </c>
      <c r="AB117" s="300" t="str">
        <f>IF(ISBLANK('ÁREA MEJORA COMPETENCIAL'!S117),"",IF(AA117="SI", "SI(*)",IF(OR(N117=3,X117="SI",Y117="SI",Z117="SI"),"SI","NO")))</f>
        <v/>
      </c>
      <c r="AC117" s="331" t="str">
        <f>IF(
   ISBLANK('ÁREA MEJORA COMPETENCIAL'!S117),
   "",
   IF(
      AND(
        'ÁREA MEJORA COMPETENCIAL'!Y117&gt;6,
        'ÁREA MEJORA COMPETENCIAL'!CW117&lt;=32,
        'ÁREA ACOMPAÑAMIENTO INT TÉC'!X117&lt;=27,
        'ÁREA COMPLEMENTARIA'!CO117&lt;=20,
        Q117&lt;=P117
      ),
      0,
         IF(
               Q117=0,
               0,
               IF(
                  Z117="SI",
                  Q117/P117,
                  IF(
                     AA117="SI",
                     75/100,IF(P117=12,Q117/P117, IF(P117=24,Q117/P117, IF(
         AND('ÁREA MEJORA COMPETENCIAL'!Y117&gt;6, N117&lt;3),
         N117/3,      IF(
            OR(P117="", P117=0),
            N117/3,
                     ""
                  )
               )
            )
         )
      )
   )
)))</f>
        <v/>
      </c>
      <c r="AD117" s="7"/>
      <c r="AE117" s="5"/>
      <c r="AF117" s="5"/>
      <c r="AG117" s="5"/>
      <c r="AH117" s="5"/>
      <c r="AI117" s="5"/>
      <c r="AJ117" s="5"/>
      <c r="AK117" s="5"/>
      <c r="AL117" s="5"/>
      <c r="AM117" s="5"/>
      <c r="AN117" s="5"/>
      <c r="AO117" s="138"/>
    </row>
    <row r="118" spans="1:42" s="59" customFormat="1" ht="18" customHeight="1" x14ac:dyDescent="0.3">
      <c r="A118" s="290" t="str">
        <f>IF(ISBLANK('ÁREA MEJORA COMPETENCIAL'!A118),"",'ÁREA MEJORA COMPETENCIAL'!A118)</f>
        <v/>
      </c>
      <c r="B118" s="291" t="str">
        <f>IF(ISBLANK('ÁREA MEJORA COMPETENCIAL'!B118),"",'ÁREA MEJORA COMPETENCIAL'!B118)</f>
        <v/>
      </c>
      <c r="C118" s="291" t="str">
        <f>IF(ISBLANK('ÁREA MEJORA COMPETENCIAL'!C118),"",'ÁREA MEJORA COMPETENCIAL'!C118)</f>
        <v/>
      </c>
      <c r="D118" s="292" t="str">
        <f>IF(ISBLANK('ÁREA MEJORA COMPETENCIAL'!D118),"",'ÁREA MEJORA COMPETENCIAL'!D118)</f>
        <v/>
      </c>
      <c r="E118" s="292" t="str">
        <f>IF(ISBLANK('ÁREA MEJORA COMPETENCIAL'!E118),"",'ÁREA MEJORA COMPETENCIAL'!E118)</f>
        <v/>
      </c>
      <c r="F118" s="292" t="str">
        <f>IF(ISBLANK('ÁREA MEJORA COMPETENCIAL'!F118),"",'ÁREA MEJORA COMPETENCIAL'!F118)</f>
        <v/>
      </c>
      <c r="G118" s="293"/>
      <c r="H118" s="294" t="str">
        <f>IF(ISBLANK('ÁREA MEJORA COMPETENCIAL'!S118),"",IF('ÁREA MEJORA COMPETENCIAL'!CX118="","",IF('ÁREA MEJORA COMPETENCIAL'!CX118&gt;=0,"SI","NO")))</f>
        <v/>
      </c>
      <c r="I118" s="295" t="str">
        <f>IF('ÁREA MEJORA COMPETENCIAL'!CY118="VER RESULTADOS","",'ÁREA MEJORA COMPETENCIAL'!CY118)</f>
        <v/>
      </c>
      <c r="J118" s="296" t="str">
        <f>IF(ISBLANK('ÁREA MEJORA COMPETENCIAL'!S118),"",IF('ÁREA MEJORA COMPETENCIAL'!CX118="","",IF('ÁREA ACOMPAÑAMIENTO INT TÉC'!Y118&gt;=0,"SI","NO")))</f>
        <v/>
      </c>
      <c r="K118" s="297" t="str">
        <f>IF('ÁREA ACOMPAÑAMIENTO INT TÉC'!Z118="VER RESULTADOS","",'ÁREA ACOMPAÑAMIENTO INT TÉC'!Z118)</f>
        <v/>
      </c>
      <c r="L118" s="298" t="str">
        <f>IF(ISBLANK('ÁREA MEJORA COMPETENCIAL'!S118),"",IF('ÁREA MEJORA COMPETENCIAL'!CX118="","",IF('ÁREA COMPLEMENTARIA'!CP118&gt;=0,"SI","NO")))</f>
        <v/>
      </c>
      <c r="M118" s="299" t="str">
        <f>IF('ÁREA COMPLEMENTARIA'!CQ118="VER RESULTADOS","",'ÁREA COMPLEMENTARIA'!CQ118)</f>
        <v/>
      </c>
      <c r="N118" s="300" t="str">
        <f>IF('ÁREA MEJORA COMPETENCIAL'!CX118="","",IF(ISBLANK('ÁREA MEJORA COMPETENCIAL'!S118),"",COUNTIF(H118:L118,"SI")))</f>
        <v/>
      </c>
      <c r="O118" s="300" t="str">
        <f>IF(ISBLANK('ÁREA MEJORA COMPETENCIAL'!S118),"",
IF('ÁREA MEJORA COMPETENCIAL'!Y118=1,12,
IF('ÁREA MEJORA COMPETENCIAL'!Y118=2,24,
IF('ÁREA MEJORA COMPETENCIAL'!Y118=3,37,IF('ÁREA MEJORA COMPETENCIAL'!T118=4,54,
IF('ÁREA MEJORA COMPETENCIAL'!Y118=5,66,
IF('ÁREA MEJORA COMPETENCIAL'!Y118=6,79,
IF('ÁREA MEJORA COMPETENCIAL'!Y118=7,95,
IF('ÁREA MEJORA COMPETENCIAL'!Y118=8,108,
IF('ÁREA MEJORA COMPETENCIAL'!Y118=9,120,
IF('ÁREA MEJORA COMPETENCIAL'!Y118=10,132,
IF('ÁREA MEJORA COMPETENCIAL'!Y118=11,145,
IF('ÁREA MEJORA COMPETENCIAL'!Y118=12,161,
IF('ÁREA MEJORA COMPETENCIAL'!Y118=13,174,
IF('ÁREA MEJORA COMPETENCIAL'!Y118=14,186,
IF('ÁREA MEJORA COMPETENCIAL'!Y118=15,199,
IF('ÁREA MEJORA COMPETENCIAL'!Y118=16,211,
IF('ÁREA MEJORA COMPETENCIAL'!Y118=17,228,
IF('ÁREA MEJORA COMPETENCIAL'!Y118=18,240,
"")))))))))))))))))))</f>
        <v/>
      </c>
      <c r="P118" s="301" t="str">
        <f>IF(ISBLANK('ÁREA MEJORA COMPETENCIAL'!S118),"",
IF('ÁREA MEJORA COMPETENCIAL'!Y118=1,12,
IF('ÁREA MEJORA COMPETENCIAL'!Y118=2,24,
IF('ÁREA MEJORA COMPETENCIAL'!Y118=7,95,
IF('ÁREA MEJORA COMPETENCIAL'!Y118=8,108,
IF('ÁREA MEJORA COMPETENCIAL'!Y118=9,120,
IF('ÁREA MEJORA COMPETENCIAL'!Y118=10,132,
IF('ÁREA MEJORA COMPETENCIAL'!Y118=11,145,
IF('ÁREA MEJORA COMPETENCIAL'!Y118=12,161,
IF('ÁREA MEJORA COMPETENCIAL'!Y118=13,174,
IF('ÁREA MEJORA COMPETENCIAL'!Y118=14,186,
IF('ÁREA MEJORA COMPETENCIAL'!Y118=15,199,
IF('ÁREA MEJORA COMPETENCIAL'!Y118=16,211,
IF('ÁREA MEJORA COMPETENCIAL'!Y118=17,228,
IF('ÁREA MEJORA COMPETENCIAL'!Y118=18,240,
"")))))))))))))))</f>
        <v/>
      </c>
      <c r="Q118" s="302" t="str">
        <f>IF(ISBLANK('ÁREA MEJORA COMPETENCIAL'!S118),"",SUM('ÁREA MEJORA COMPETENCIAL'!CW118,'ÁREA ACOMPAÑAMIENTO INT TÉC'!X118,'ÁREA COMPLEMENTARIA'!CO118))</f>
        <v/>
      </c>
      <c r="R118" s="303" t="str">
        <f>IF(N118="","",IF(Q118&gt;=P118,"",IF(AND(H118="NO",'ÁREA MEJORA COMPETENCIAL'!CY118&gt;=75%,'ÁREA ACOMPAÑAMIENTO INT TÉC'!Z118&gt;=75%,'ÁREA COMPLEMENTARIA'!CQ118&gt;=75%),"SI","NO")))</f>
        <v/>
      </c>
      <c r="S118" s="303" t="str">
        <f>IF(N118="","",IF(Q118&gt;=P118,"",(IF(AND(J118="NO",'ÁREA ACOMPAÑAMIENTO INT TÉC'!Z118&gt;=75%,'ÁREA MEJORA COMPETENCIAL'!CY118&gt;=75%,'ÁREA COMPLEMENTARIA'!CQ118&gt;=75%),"SI","NO"))))</f>
        <v/>
      </c>
      <c r="T118" s="303" t="str">
        <f>IF(N118="","",IF(Q118&gt;=P118,"",(IF(AND(L118="NO",'ÁREA COMPLEMENTARIA'!CQ118&gt;=75%,'ÁREA MEJORA COMPETENCIAL'!CY118&gt;=75%,'ÁREA ACOMPAÑAMIENTO INT TÉC'!Z118&gt;=75%),"SI","NO"))))</f>
        <v/>
      </c>
      <c r="U118" s="300" t="str">
        <f t="shared" si="12"/>
        <v/>
      </c>
      <c r="V118" s="300" t="str">
        <f t="shared" si="13"/>
        <v/>
      </c>
      <c r="W118" s="300" t="str">
        <f>IF(
 Q118=0,
 "NO",
 IF(
  OR('ÁREA MEJORA COMPETENCIAL'!Y118=0, ISBLANK('ÁREA MEJORA COMPETENCIAL'!S118)),
  "",
  IF(
   AND(U118&lt;&gt;"NO PARTICIPANTE", V118&lt;&gt;"NO PARTICIPANTE"),
   "SI",
   "NO"
  )
 )
)</f>
        <v/>
      </c>
      <c r="X118" s="300" t="str">
        <f t="shared" si="14"/>
        <v/>
      </c>
      <c r="Y118" s="300" t="str">
        <f t="shared" si="15"/>
        <v/>
      </c>
      <c r="Z118" s="304" t="str">
        <f>IF(AND('ÁREA MEJORA COMPETENCIAL'!Y118&gt;6,'ÁREA MEJORA COMPETENCIAL'!CW118&gt;=32,'ÁREA ACOMPAÑAMIENTO INT TÉC'!X118&gt;=27,'ÁREA COMPLEMENTARIA'!CO118&gt;=20,Q118&gt;=P118),"SI","")</f>
        <v/>
      </c>
      <c r="AA118" s="305" t="str">
        <f>IF(ISBLANK('ÁREA MEJORA COMPETENCIAL'!S118),"",IF(Q118&gt;=P118,"",IF('ÁREA COMPLEMENTARIA'!CN118="","NO PROCEDE",IF(N118=3,"",IF(OR(R118="SI",S118="SI",T118="SI"),"SI","NO")))))</f>
        <v/>
      </c>
      <c r="AB118" s="300" t="str">
        <f>IF(ISBLANK('ÁREA MEJORA COMPETENCIAL'!S118),"",IF(AA118="SI", "SI(*)",IF(OR(N118=3,X118="SI",Y118="SI",Z118="SI"),"SI","NO")))</f>
        <v/>
      </c>
      <c r="AC118" s="331" t="str">
        <f>IF(
   ISBLANK('ÁREA MEJORA COMPETENCIAL'!S118),
   "",
   IF(
      AND(
        'ÁREA MEJORA COMPETENCIAL'!Y118&gt;6,
        'ÁREA MEJORA COMPETENCIAL'!CW118&lt;=32,
        'ÁREA ACOMPAÑAMIENTO INT TÉC'!X118&lt;=27,
        'ÁREA COMPLEMENTARIA'!CO118&lt;=20,
        Q118&lt;=P118
      ),
      0,
         IF(
               Q118=0,
               0,
               IF(
                  Z118="SI",
                  Q118/P118,
                  IF(
                     AA118="SI",
                     75/100,IF(P118=12,Q118/P118, IF(P118=24,Q118/P118, IF(
         AND('ÁREA MEJORA COMPETENCIAL'!Y118&gt;6, N118&lt;3),
         N118/3,      IF(
            OR(P118="", P118=0),
            N118/3,
                     ""
                  )
               )
            )
         )
      )
   )
)))</f>
        <v/>
      </c>
      <c r="AD118" s="7"/>
      <c r="AE118" s="5"/>
      <c r="AF118" s="5"/>
      <c r="AG118" s="5"/>
      <c r="AH118" s="5"/>
      <c r="AI118" s="5"/>
      <c r="AJ118" s="5"/>
      <c r="AK118" s="5"/>
      <c r="AL118" s="5"/>
      <c r="AM118" s="5"/>
      <c r="AN118" s="5"/>
      <c r="AO118" s="138"/>
    </row>
    <row r="119" spans="1:42" s="59" customFormat="1" ht="18" customHeight="1" x14ac:dyDescent="0.3">
      <c r="A119" s="290" t="str">
        <f>IF(ISBLANK('ÁREA MEJORA COMPETENCIAL'!A119),"",'ÁREA MEJORA COMPETENCIAL'!A119)</f>
        <v/>
      </c>
      <c r="B119" s="291" t="str">
        <f>IF(ISBLANK('ÁREA MEJORA COMPETENCIAL'!B119),"",'ÁREA MEJORA COMPETENCIAL'!B119)</f>
        <v/>
      </c>
      <c r="C119" s="291" t="str">
        <f>IF(ISBLANK('ÁREA MEJORA COMPETENCIAL'!C119),"",'ÁREA MEJORA COMPETENCIAL'!C119)</f>
        <v/>
      </c>
      <c r="D119" s="292" t="str">
        <f>IF(ISBLANK('ÁREA MEJORA COMPETENCIAL'!D119),"",'ÁREA MEJORA COMPETENCIAL'!D119)</f>
        <v/>
      </c>
      <c r="E119" s="292" t="str">
        <f>IF(ISBLANK('ÁREA MEJORA COMPETENCIAL'!E119),"",'ÁREA MEJORA COMPETENCIAL'!E119)</f>
        <v/>
      </c>
      <c r="F119" s="292" t="str">
        <f>IF(ISBLANK('ÁREA MEJORA COMPETENCIAL'!F119),"",'ÁREA MEJORA COMPETENCIAL'!F119)</f>
        <v/>
      </c>
      <c r="G119" s="293"/>
      <c r="H119" s="294" t="str">
        <f>IF(ISBLANK('ÁREA MEJORA COMPETENCIAL'!S119),"",IF('ÁREA MEJORA COMPETENCIAL'!CX119="","",IF('ÁREA MEJORA COMPETENCIAL'!CX119&gt;=0,"SI","NO")))</f>
        <v/>
      </c>
      <c r="I119" s="295" t="str">
        <f>IF('ÁREA MEJORA COMPETENCIAL'!CY119="VER RESULTADOS","",'ÁREA MEJORA COMPETENCIAL'!CY119)</f>
        <v/>
      </c>
      <c r="J119" s="296" t="str">
        <f>IF(ISBLANK('ÁREA MEJORA COMPETENCIAL'!S119),"",IF('ÁREA MEJORA COMPETENCIAL'!CX119="","",IF('ÁREA ACOMPAÑAMIENTO INT TÉC'!Y119&gt;=0,"SI","NO")))</f>
        <v/>
      </c>
      <c r="K119" s="297" t="str">
        <f>IF('ÁREA ACOMPAÑAMIENTO INT TÉC'!Z119="VER RESULTADOS","",'ÁREA ACOMPAÑAMIENTO INT TÉC'!Z119)</f>
        <v/>
      </c>
      <c r="L119" s="298" t="str">
        <f>IF(ISBLANK('ÁREA MEJORA COMPETENCIAL'!S119),"",IF('ÁREA MEJORA COMPETENCIAL'!CX119="","",IF('ÁREA COMPLEMENTARIA'!CP119&gt;=0,"SI","NO")))</f>
        <v/>
      </c>
      <c r="M119" s="299" t="str">
        <f>IF('ÁREA COMPLEMENTARIA'!CQ119="VER RESULTADOS","",'ÁREA COMPLEMENTARIA'!CQ119)</f>
        <v/>
      </c>
      <c r="N119" s="300" t="str">
        <f>IF('ÁREA MEJORA COMPETENCIAL'!CX119="","",IF(ISBLANK('ÁREA MEJORA COMPETENCIAL'!S119),"",COUNTIF(H119:L119,"SI")))</f>
        <v/>
      </c>
      <c r="O119" s="300" t="str">
        <f>IF(ISBLANK('ÁREA MEJORA COMPETENCIAL'!S119),"",
IF('ÁREA MEJORA COMPETENCIAL'!Y119=1,12,
IF('ÁREA MEJORA COMPETENCIAL'!Y119=2,24,
IF('ÁREA MEJORA COMPETENCIAL'!Y119=3,37,IF('ÁREA MEJORA COMPETENCIAL'!T119=4,54,
IF('ÁREA MEJORA COMPETENCIAL'!Y119=5,66,
IF('ÁREA MEJORA COMPETENCIAL'!Y119=6,79,
IF('ÁREA MEJORA COMPETENCIAL'!Y119=7,95,
IF('ÁREA MEJORA COMPETENCIAL'!Y119=8,108,
IF('ÁREA MEJORA COMPETENCIAL'!Y119=9,120,
IF('ÁREA MEJORA COMPETENCIAL'!Y119=10,132,
IF('ÁREA MEJORA COMPETENCIAL'!Y119=11,145,
IF('ÁREA MEJORA COMPETENCIAL'!Y119=12,161,
IF('ÁREA MEJORA COMPETENCIAL'!Y119=13,174,
IF('ÁREA MEJORA COMPETENCIAL'!Y119=14,186,
IF('ÁREA MEJORA COMPETENCIAL'!Y119=15,199,
IF('ÁREA MEJORA COMPETENCIAL'!Y119=16,211,
IF('ÁREA MEJORA COMPETENCIAL'!Y119=17,228,
IF('ÁREA MEJORA COMPETENCIAL'!Y119=18,240,
"")))))))))))))))))))</f>
        <v/>
      </c>
      <c r="P119" s="301" t="str">
        <f>IF(ISBLANK('ÁREA MEJORA COMPETENCIAL'!S119),"",
IF('ÁREA MEJORA COMPETENCIAL'!Y119=1,12,
IF('ÁREA MEJORA COMPETENCIAL'!Y119=2,24,
IF('ÁREA MEJORA COMPETENCIAL'!Y119=7,95,
IF('ÁREA MEJORA COMPETENCIAL'!Y119=8,108,
IF('ÁREA MEJORA COMPETENCIAL'!Y119=9,120,
IF('ÁREA MEJORA COMPETENCIAL'!Y119=10,132,
IF('ÁREA MEJORA COMPETENCIAL'!Y119=11,145,
IF('ÁREA MEJORA COMPETENCIAL'!Y119=12,161,
IF('ÁREA MEJORA COMPETENCIAL'!Y119=13,174,
IF('ÁREA MEJORA COMPETENCIAL'!Y119=14,186,
IF('ÁREA MEJORA COMPETENCIAL'!Y119=15,199,
IF('ÁREA MEJORA COMPETENCIAL'!Y119=16,211,
IF('ÁREA MEJORA COMPETENCIAL'!Y119=17,228,
IF('ÁREA MEJORA COMPETENCIAL'!Y119=18,240,
"")))))))))))))))</f>
        <v/>
      </c>
      <c r="Q119" s="302" t="str">
        <f>IF(ISBLANK('ÁREA MEJORA COMPETENCIAL'!S119),"",SUM('ÁREA MEJORA COMPETENCIAL'!CW119,'ÁREA ACOMPAÑAMIENTO INT TÉC'!X119,'ÁREA COMPLEMENTARIA'!CO119))</f>
        <v/>
      </c>
      <c r="R119" s="303" t="str">
        <f>IF(N119="","",IF(Q119&gt;=P119,"",IF(AND(H119="NO",'ÁREA MEJORA COMPETENCIAL'!CY119&gt;=75%,'ÁREA ACOMPAÑAMIENTO INT TÉC'!Z119&gt;=75%,'ÁREA COMPLEMENTARIA'!CQ119&gt;=75%),"SI","NO")))</f>
        <v/>
      </c>
      <c r="S119" s="303" t="str">
        <f>IF(N119="","",IF(Q119&gt;=P119,"",(IF(AND(J119="NO",'ÁREA ACOMPAÑAMIENTO INT TÉC'!Z119&gt;=75%,'ÁREA MEJORA COMPETENCIAL'!CY119&gt;=75%,'ÁREA COMPLEMENTARIA'!CQ119&gt;=75%),"SI","NO"))))</f>
        <v/>
      </c>
      <c r="T119" s="303" t="str">
        <f>IF(N119="","",IF(Q119&gt;=P119,"",(IF(AND(L119="NO",'ÁREA COMPLEMENTARIA'!CQ119&gt;=75%,'ÁREA MEJORA COMPETENCIAL'!CY119&gt;=75%,'ÁREA ACOMPAÑAMIENTO INT TÉC'!Z119&gt;=75%),"SI","NO"))))</f>
        <v/>
      </c>
      <c r="U119" s="300" t="str">
        <f t="shared" si="12"/>
        <v/>
      </c>
      <c r="V119" s="300" t="str">
        <f t="shared" si="13"/>
        <v/>
      </c>
      <c r="W119" s="300" t="str">
        <f>IF(
 Q119=0,
 "NO",
 IF(
  OR('ÁREA MEJORA COMPETENCIAL'!Y119=0, ISBLANK('ÁREA MEJORA COMPETENCIAL'!S119)),
  "",
  IF(
   AND(U119&lt;&gt;"NO PARTICIPANTE", V119&lt;&gt;"NO PARTICIPANTE"),
   "SI",
   "NO"
  )
 )
)</f>
        <v/>
      </c>
      <c r="X119" s="300" t="str">
        <f t="shared" si="14"/>
        <v/>
      </c>
      <c r="Y119" s="300" t="str">
        <f t="shared" si="15"/>
        <v/>
      </c>
      <c r="Z119" s="304" t="str">
        <f>IF(AND('ÁREA MEJORA COMPETENCIAL'!Y119&gt;6,'ÁREA MEJORA COMPETENCIAL'!CW119&gt;=32,'ÁREA ACOMPAÑAMIENTO INT TÉC'!X119&gt;=27,'ÁREA COMPLEMENTARIA'!CO119&gt;=20,Q119&gt;=P119),"SI","")</f>
        <v/>
      </c>
      <c r="AA119" s="305" t="str">
        <f>IF(ISBLANK('ÁREA MEJORA COMPETENCIAL'!S119),"",IF(Q119&gt;=P119,"",IF('ÁREA COMPLEMENTARIA'!CN119="","NO PROCEDE",IF(N119=3,"",IF(OR(R119="SI",S119="SI",T119="SI"),"SI","NO")))))</f>
        <v/>
      </c>
      <c r="AB119" s="300" t="str">
        <f>IF(ISBLANK('ÁREA MEJORA COMPETENCIAL'!S119),"",IF(AA119="SI", "SI(*)",IF(OR(N119=3,X119="SI",Y119="SI",Z119="SI"),"SI","NO")))</f>
        <v/>
      </c>
      <c r="AC119" s="331" t="str">
        <f>IF(
   ISBLANK('ÁREA MEJORA COMPETENCIAL'!S119),
   "",
   IF(
      AND(
        'ÁREA MEJORA COMPETENCIAL'!Y119&gt;6,
        'ÁREA MEJORA COMPETENCIAL'!CW119&lt;=32,
        'ÁREA ACOMPAÑAMIENTO INT TÉC'!X119&lt;=27,
        'ÁREA COMPLEMENTARIA'!CO119&lt;=20,
        Q119&lt;=P119
      ),
      0,
         IF(
               Q119=0,
               0,
               IF(
                  Z119="SI",
                  Q119/P119,
                  IF(
                     AA119="SI",
                     75/100,IF(P119=12,Q119/P119, IF(P119=24,Q119/P119, IF(
         AND('ÁREA MEJORA COMPETENCIAL'!Y119&gt;6, N119&lt;3),
         N119/3,      IF(
            OR(P119="", P119=0),
            N119/3,
                     ""
                  )
               )
            )
         )
      )
   )
)))</f>
        <v/>
      </c>
      <c r="AD119" s="7"/>
      <c r="AE119" s="5"/>
      <c r="AF119" s="5"/>
      <c r="AG119" s="5"/>
      <c r="AH119" s="5"/>
      <c r="AI119" s="5"/>
      <c r="AJ119" s="5"/>
      <c r="AK119" s="5"/>
      <c r="AL119" s="5"/>
      <c r="AM119" s="5"/>
      <c r="AN119" s="5"/>
      <c r="AO119" s="138"/>
    </row>
    <row r="120" spans="1:42" ht="18" customHeight="1" x14ac:dyDescent="0.3">
      <c r="A120" s="290" t="str">
        <f>IF(ISBLANK('ÁREA MEJORA COMPETENCIAL'!A120),"",'ÁREA MEJORA COMPETENCIAL'!A120)</f>
        <v/>
      </c>
      <c r="B120" s="291" t="str">
        <f>IF(ISBLANK('ÁREA MEJORA COMPETENCIAL'!B120),"",'ÁREA MEJORA COMPETENCIAL'!B120)</f>
        <v/>
      </c>
      <c r="C120" s="291" t="str">
        <f>IF(ISBLANK('ÁREA MEJORA COMPETENCIAL'!C120),"",'ÁREA MEJORA COMPETENCIAL'!C120)</f>
        <v/>
      </c>
      <c r="D120" s="292" t="str">
        <f>IF(ISBLANK('ÁREA MEJORA COMPETENCIAL'!D120),"",'ÁREA MEJORA COMPETENCIAL'!D120)</f>
        <v/>
      </c>
      <c r="E120" s="292" t="str">
        <f>IF(ISBLANK('ÁREA MEJORA COMPETENCIAL'!E120),"",'ÁREA MEJORA COMPETENCIAL'!E120)</f>
        <v/>
      </c>
      <c r="F120" s="292" t="str">
        <f>IF(ISBLANK('ÁREA MEJORA COMPETENCIAL'!F120),"",'ÁREA MEJORA COMPETENCIAL'!F120)</f>
        <v/>
      </c>
      <c r="G120" s="293"/>
      <c r="H120" s="294" t="str">
        <f>IF(ISBLANK('ÁREA MEJORA COMPETENCIAL'!S120),"",IF('ÁREA MEJORA COMPETENCIAL'!CX120="","",IF('ÁREA MEJORA COMPETENCIAL'!CX120&gt;=0,"SI","NO")))</f>
        <v/>
      </c>
      <c r="I120" s="295" t="str">
        <f>IF('ÁREA MEJORA COMPETENCIAL'!CY120="VER RESULTADOS","",'ÁREA MEJORA COMPETENCIAL'!CY120)</f>
        <v/>
      </c>
      <c r="J120" s="296" t="str">
        <f>IF(ISBLANK('ÁREA MEJORA COMPETENCIAL'!S120),"",IF('ÁREA MEJORA COMPETENCIAL'!CX120="","",IF('ÁREA ACOMPAÑAMIENTO INT TÉC'!Y120&gt;=0,"SI","NO")))</f>
        <v/>
      </c>
      <c r="K120" s="297" t="str">
        <f>IF('ÁREA ACOMPAÑAMIENTO INT TÉC'!Z120="VER RESULTADOS","",'ÁREA ACOMPAÑAMIENTO INT TÉC'!Z120)</f>
        <v/>
      </c>
      <c r="L120" s="298" t="str">
        <f>IF(ISBLANK('ÁREA MEJORA COMPETENCIAL'!S120),"",IF('ÁREA MEJORA COMPETENCIAL'!CX120="","",IF('ÁREA COMPLEMENTARIA'!CP120&gt;=0,"SI","NO")))</f>
        <v/>
      </c>
      <c r="M120" s="299" t="str">
        <f>IF('ÁREA COMPLEMENTARIA'!CQ120="VER RESULTADOS","",'ÁREA COMPLEMENTARIA'!CQ120)</f>
        <v/>
      </c>
      <c r="N120" s="300" t="str">
        <f>IF('ÁREA MEJORA COMPETENCIAL'!CX120="","",IF(ISBLANK('ÁREA MEJORA COMPETENCIAL'!S120),"",COUNTIF(H120:L120,"SI")))</f>
        <v/>
      </c>
      <c r="O120" s="300" t="str">
        <f>IF(ISBLANK('ÁREA MEJORA COMPETENCIAL'!S120),"",
IF('ÁREA MEJORA COMPETENCIAL'!Y120=1,12,
IF('ÁREA MEJORA COMPETENCIAL'!Y120=2,24,
IF('ÁREA MEJORA COMPETENCIAL'!Y120=3,37,IF('ÁREA MEJORA COMPETENCIAL'!T120=4,54,
IF('ÁREA MEJORA COMPETENCIAL'!Y120=5,66,
IF('ÁREA MEJORA COMPETENCIAL'!Y120=6,79,
IF('ÁREA MEJORA COMPETENCIAL'!Y120=7,95,
IF('ÁREA MEJORA COMPETENCIAL'!Y120=8,108,
IF('ÁREA MEJORA COMPETENCIAL'!Y120=9,120,
IF('ÁREA MEJORA COMPETENCIAL'!Y120=10,132,
IF('ÁREA MEJORA COMPETENCIAL'!Y120=11,145,
IF('ÁREA MEJORA COMPETENCIAL'!Y120=12,161,
IF('ÁREA MEJORA COMPETENCIAL'!Y120=13,174,
IF('ÁREA MEJORA COMPETENCIAL'!Y120=14,186,
IF('ÁREA MEJORA COMPETENCIAL'!Y120=15,199,
IF('ÁREA MEJORA COMPETENCIAL'!Y120=16,211,
IF('ÁREA MEJORA COMPETENCIAL'!Y120=17,228,
IF('ÁREA MEJORA COMPETENCIAL'!Y120=18,240,
"")))))))))))))))))))</f>
        <v/>
      </c>
      <c r="P120" s="301" t="str">
        <f>IF(ISBLANK('ÁREA MEJORA COMPETENCIAL'!S120),"",
IF('ÁREA MEJORA COMPETENCIAL'!Y120=1,12,
IF('ÁREA MEJORA COMPETENCIAL'!Y120=2,24,
IF('ÁREA MEJORA COMPETENCIAL'!Y120=7,95,
IF('ÁREA MEJORA COMPETENCIAL'!Y120=8,108,
IF('ÁREA MEJORA COMPETENCIAL'!Y120=9,120,
IF('ÁREA MEJORA COMPETENCIAL'!Y120=10,132,
IF('ÁREA MEJORA COMPETENCIAL'!Y120=11,145,
IF('ÁREA MEJORA COMPETENCIAL'!Y120=12,161,
IF('ÁREA MEJORA COMPETENCIAL'!Y120=13,174,
IF('ÁREA MEJORA COMPETENCIAL'!Y120=14,186,
IF('ÁREA MEJORA COMPETENCIAL'!Y120=15,199,
IF('ÁREA MEJORA COMPETENCIAL'!Y120=16,211,
IF('ÁREA MEJORA COMPETENCIAL'!Y120=17,228,
IF('ÁREA MEJORA COMPETENCIAL'!Y120=18,240,
"")))))))))))))))</f>
        <v/>
      </c>
      <c r="Q120" s="302" t="str">
        <f>IF(ISBLANK('ÁREA MEJORA COMPETENCIAL'!S120),"",SUM('ÁREA MEJORA COMPETENCIAL'!CW120,'ÁREA ACOMPAÑAMIENTO INT TÉC'!X120,'ÁREA COMPLEMENTARIA'!CO120))</f>
        <v/>
      </c>
      <c r="R120" s="303" t="str">
        <f>IF(N120="","",IF(Q120&gt;=P120,"",IF(AND(H120="NO",'ÁREA MEJORA COMPETENCIAL'!CY120&gt;=75%,'ÁREA ACOMPAÑAMIENTO INT TÉC'!Z120&gt;=75%,'ÁREA COMPLEMENTARIA'!CQ120&gt;=75%),"SI","NO")))</f>
        <v/>
      </c>
      <c r="S120" s="303" t="str">
        <f>IF(N120="","",IF(Q120&gt;=P120,"",(IF(AND(J120="NO",'ÁREA ACOMPAÑAMIENTO INT TÉC'!Z120&gt;=75%,'ÁREA MEJORA COMPETENCIAL'!CY120&gt;=75%,'ÁREA COMPLEMENTARIA'!CQ120&gt;=75%),"SI","NO"))))</f>
        <v/>
      </c>
      <c r="T120" s="303" t="str">
        <f>IF(N120="","",IF(Q120&gt;=P120,"",(IF(AND(L120="NO",'ÁREA COMPLEMENTARIA'!CQ120&gt;=75%,'ÁREA MEJORA COMPETENCIAL'!CY120&gt;=75%,'ÁREA ACOMPAÑAMIENTO INT TÉC'!Z120&gt;=75%),"SI","NO"))))</f>
        <v/>
      </c>
      <c r="U120" s="300" t="str">
        <f t="shared" si="12"/>
        <v/>
      </c>
      <c r="V120" s="300" t="str">
        <f t="shared" si="13"/>
        <v/>
      </c>
      <c r="W120" s="300" t="str">
        <f>IF(
 Q120=0,
 "NO",
 IF(
  OR('ÁREA MEJORA COMPETENCIAL'!Y120=0, ISBLANK('ÁREA MEJORA COMPETENCIAL'!S120)),
  "",
  IF(
   AND(U120&lt;&gt;"NO PARTICIPANTE", V120&lt;&gt;"NO PARTICIPANTE"),
   "SI",
   "NO"
  )
 )
)</f>
        <v/>
      </c>
      <c r="X120" s="300" t="str">
        <f t="shared" si="14"/>
        <v/>
      </c>
      <c r="Y120" s="300" t="str">
        <f t="shared" si="15"/>
        <v/>
      </c>
      <c r="Z120" s="304" t="str">
        <f>IF(AND('ÁREA MEJORA COMPETENCIAL'!Y120&gt;6,'ÁREA MEJORA COMPETENCIAL'!CW120&gt;=32,'ÁREA ACOMPAÑAMIENTO INT TÉC'!X120&gt;=27,'ÁREA COMPLEMENTARIA'!CO120&gt;=20,Q120&gt;=P120),"SI","")</f>
        <v/>
      </c>
      <c r="AA120" s="305" t="str">
        <f>IF(ISBLANK('ÁREA MEJORA COMPETENCIAL'!S120),"",IF(Q120&gt;=P120,"",IF('ÁREA COMPLEMENTARIA'!CN120="","NO PROCEDE",IF(N120=3,"",IF(OR(R120="SI",S120="SI",T120="SI"),"SI","NO")))))</f>
        <v/>
      </c>
      <c r="AB120" s="300" t="str">
        <f>IF(ISBLANK('ÁREA MEJORA COMPETENCIAL'!S120),"",IF(AA120="SI", "SI(*)",IF(OR(N120=3,X120="SI",Y120="SI",Z120="SI"),"SI","NO")))</f>
        <v/>
      </c>
      <c r="AC120" s="331" t="str">
        <f>IF(
   ISBLANK('ÁREA MEJORA COMPETENCIAL'!S120),
   "",
   IF(
      AND(
        'ÁREA MEJORA COMPETENCIAL'!Y120&gt;6,
        'ÁREA MEJORA COMPETENCIAL'!CW120&lt;=32,
        'ÁREA ACOMPAÑAMIENTO INT TÉC'!X120&lt;=27,
        'ÁREA COMPLEMENTARIA'!CO120&lt;=20,
        Q120&lt;=P120
      ),
      0,
         IF(
               Q120=0,
               0,
               IF(
                  Z120="SI",
                  Q120/P120,
                  IF(
                     AA120="SI",
                     75/100,IF(P120=12,Q120/P120, IF(P120=24,Q120/P120, IF(
         AND('ÁREA MEJORA COMPETENCIAL'!Y120&gt;6, N120&lt;3),
         N120/3,      IF(
            OR(P120="", P120=0),
            N120/3,
                     ""
                  )
               )
            )
         )
      )
   )
)))</f>
        <v/>
      </c>
      <c r="AD120" s="7"/>
      <c r="AE120" s="5"/>
      <c r="AF120" s="5"/>
      <c r="AG120" s="5"/>
      <c r="AH120" s="5"/>
      <c r="AI120" s="5"/>
      <c r="AJ120" s="5"/>
      <c r="AK120" s="5"/>
      <c r="AL120" s="5"/>
      <c r="AM120" s="5"/>
      <c r="AN120" s="5"/>
      <c r="AO120" s="138"/>
      <c r="AP120" s="59"/>
    </row>
    <row r="121" spans="1:42" s="59" customFormat="1" ht="18" customHeight="1" x14ac:dyDescent="0.3">
      <c r="A121" s="290" t="str">
        <f>IF(ISBLANK('ÁREA MEJORA COMPETENCIAL'!A121),"",'ÁREA MEJORA COMPETENCIAL'!A121)</f>
        <v/>
      </c>
      <c r="B121" s="291" t="str">
        <f>IF(ISBLANK('ÁREA MEJORA COMPETENCIAL'!B121),"",'ÁREA MEJORA COMPETENCIAL'!B121)</f>
        <v/>
      </c>
      <c r="C121" s="291" t="str">
        <f>IF(ISBLANK('ÁREA MEJORA COMPETENCIAL'!C121),"",'ÁREA MEJORA COMPETENCIAL'!C121)</f>
        <v/>
      </c>
      <c r="D121" s="292" t="str">
        <f>IF(ISBLANK('ÁREA MEJORA COMPETENCIAL'!D121),"",'ÁREA MEJORA COMPETENCIAL'!D121)</f>
        <v/>
      </c>
      <c r="E121" s="292" t="str">
        <f>IF(ISBLANK('ÁREA MEJORA COMPETENCIAL'!E121),"",'ÁREA MEJORA COMPETENCIAL'!E121)</f>
        <v/>
      </c>
      <c r="F121" s="292" t="str">
        <f>IF(ISBLANK('ÁREA MEJORA COMPETENCIAL'!F121),"",'ÁREA MEJORA COMPETENCIAL'!F121)</f>
        <v/>
      </c>
      <c r="G121" s="293"/>
      <c r="H121" s="294" t="str">
        <f>IF(ISBLANK('ÁREA MEJORA COMPETENCIAL'!S121),"",IF('ÁREA MEJORA COMPETENCIAL'!CX121="","",IF('ÁREA MEJORA COMPETENCIAL'!CX121&gt;=0,"SI","NO")))</f>
        <v/>
      </c>
      <c r="I121" s="295" t="str">
        <f>IF('ÁREA MEJORA COMPETENCIAL'!CY121="VER RESULTADOS","",'ÁREA MEJORA COMPETENCIAL'!CY121)</f>
        <v/>
      </c>
      <c r="J121" s="296" t="str">
        <f>IF(ISBLANK('ÁREA MEJORA COMPETENCIAL'!S121),"",IF('ÁREA MEJORA COMPETENCIAL'!CX121="","",IF('ÁREA ACOMPAÑAMIENTO INT TÉC'!Y121&gt;=0,"SI","NO")))</f>
        <v/>
      </c>
      <c r="K121" s="297" t="str">
        <f>IF('ÁREA ACOMPAÑAMIENTO INT TÉC'!Z121="VER RESULTADOS","",'ÁREA ACOMPAÑAMIENTO INT TÉC'!Z121)</f>
        <v/>
      </c>
      <c r="L121" s="298" t="str">
        <f>IF(ISBLANK('ÁREA MEJORA COMPETENCIAL'!S121),"",IF('ÁREA MEJORA COMPETENCIAL'!CX121="","",IF('ÁREA COMPLEMENTARIA'!CP121&gt;=0,"SI","NO")))</f>
        <v/>
      </c>
      <c r="M121" s="299" t="str">
        <f>IF('ÁREA COMPLEMENTARIA'!CQ121="VER RESULTADOS","",'ÁREA COMPLEMENTARIA'!CQ121)</f>
        <v/>
      </c>
      <c r="N121" s="300" t="str">
        <f>IF('ÁREA MEJORA COMPETENCIAL'!CX121="","",IF(ISBLANK('ÁREA MEJORA COMPETENCIAL'!S121),"",COUNTIF(H121:L121,"SI")))</f>
        <v/>
      </c>
      <c r="O121" s="300" t="str">
        <f>IF(ISBLANK('ÁREA MEJORA COMPETENCIAL'!S121),"",
IF('ÁREA MEJORA COMPETENCIAL'!Y121=1,12,
IF('ÁREA MEJORA COMPETENCIAL'!Y121=2,24,
IF('ÁREA MEJORA COMPETENCIAL'!Y121=3,37,IF('ÁREA MEJORA COMPETENCIAL'!T121=4,54,
IF('ÁREA MEJORA COMPETENCIAL'!Y121=5,66,
IF('ÁREA MEJORA COMPETENCIAL'!Y121=6,79,
IF('ÁREA MEJORA COMPETENCIAL'!Y121=7,95,
IF('ÁREA MEJORA COMPETENCIAL'!Y121=8,108,
IF('ÁREA MEJORA COMPETENCIAL'!Y121=9,120,
IF('ÁREA MEJORA COMPETENCIAL'!Y121=10,132,
IF('ÁREA MEJORA COMPETENCIAL'!Y121=11,145,
IF('ÁREA MEJORA COMPETENCIAL'!Y121=12,161,
IF('ÁREA MEJORA COMPETENCIAL'!Y121=13,174,
IF('ÁREA MEJORA COMPETENCIAL'!Y121=14,186,
IF('ÁREA MEJORA COMPETENCIAL'!Y121=15,199,
IF('ÁREA MEJORA COMPETENCIAL'!Y121=16,211,
IF('ÁREA MEJORA COMPETENCIAL'!Y121=17,228,
IF('ÁREA MEJORA COMPETENCIAL'!Y121=18,240,
"")))))))))))))))))))</f>
        <v/>
      </c>
      <c r="P121" s="301" t="str">
        <f>IF(ISBLANK('ÁREA MEJORA COMPETENCIAL'!S121),"",
IF('ÁREA MEJORA COMPETENCIAL'!Y121=1,12,
IF('ÁREA MEJORA COMPETENCIAL'!Y121=2,24,
IF('ÁREA MEJORA COMPETENCIAL'!Y121=7,95,
IF('ÁREA MEJORA COMPETENCIAL'!Y121=8,108,
IF('ÁREA MEJORA COMPETENCIAL'!Y121=9,120,
IF('ÁREA MEJORA COMPETENCIAL'!Y121=10,132,
IF('ÁREA MEJORA COMPETENCIAL'!Y121=11,145,
IF('ÁREA MEJORA COMPETENCIAL'!Y121=12,161,
IF('ÁREA MEJORA COMPETENCIAL'!Y121=13,174,
IF('ÁREA MEJORA COMPETENCIAL'!Y121=14,186,
IF('ÁREA MEJORA COMPETENCIAL'!Y121=15,199,
IF('ÁREA MEJORA COMPETENCIAL'!Y121=16,211,
IF('ÁREA MEJORA COMPETENCIAL'!Y121=17,228,
IF('ÁREA MEJORA COMPETENCIAL'!Y121=18,240,
"")))))))))))))))</f>
        <v/>
      </c>
      <c r="Q121" s="302" t="str">
        <f>IF(ISBLANK('ÁREA MEJORA COMPETENCIAL'!S121),"",SUM('ÁREA MEJORA COMPETENCIAL'!CW121,'ÁREA ACOMPAÑAMIENTO INT TÉC'!X121,'ÁREA COMPLEMENTARIA'!CO121))</f>
        <v/>
      </c>
      <c r="R121" s="303" t="str">
        <f>IF(N121="","",IF(Q121&gt;=P121,"",IF(AND(H121="NO",'ÁREA MEJORA COMPETENCIAL'!CY121&gt;=75%,'ÁREA ACOMPAÑAMIENTO INT TÉC'!Z121&gt;=75%,'ÁREA COMPLEMENTARIA'!CQ121&gt;=75%),"SI","NO")))</f>
        <v/>
      </c>
      <c r="S121" s="303" t="str">
        <f>IF(N121="","",IF(Q121&gt;=P121,"",(IF(AND(J121="NO",'ÁREA ACOMPAÑAMIENTO INT TÉC'!Z121&gt;=75%,'ÁREA MEJORA COMPETENCIAL'!CY121&gt;=75%,'ÁREA COMPLEMENTARIA'!CQ121&gt;=75%),"SI","NO"))))</f>
        <v/>
      </c>
      <c r="T121" s="303" t="str">
        <f>IF(N121="","",IF(Q121&gt;=P121,"",(IF(AND(L121="NO",'ÁREA COMPLEMENTARIA'!CQ121&gt;=75%,'ÁREA MEJORA COMPETENCIAL'!CY121&gt;=75%,'ÁREA ACOMPAÑAMIENTO INT TÉC'!Z121&gt;=75%),"SI","NO"))))</f>
        <v/>
      </c>
      <c r="U121" s="300" t="str">
        <f t="shared" si="12"/>
        <v/>
      </c>
      <c r="V121" s="300" t="str">
        <f t="shared" si="13"/>
        <v/>
      </c>
      <c r="W121" s="300" t="str">
        <f>IF(
 Q121=0,
 "NO",
 IF(
  OR('ÁREA MEJORA COMPETENCIAL'!Y121=0, ISBLANK('ÁREA MEJORA COMPETENCIAL'!S121)),
  "",
  IF(
   AND(U121&lt;&gt;"NO PARTICIPANTE", V121&lt;&gt;"NO PARTICIPANTE"),
   "SI",
   "NO"
  )
 )
)</f>
        <v/>
      </c>
      <c r="X121" s="300" t="str">
        <f t="shared" si="14"/>
        <v/>
      </c>
      <c r="Y121" s="300" t="str">
        <f t="shared" si="15"/>
        <v/>
      </c>
      <c r="Z121" s="304" t="str">
        <f>IF(AND('ÁREA MEJORA COMPETENCIAL'!Y121&gt;6,'ÁREA MEJORA COMPETENCIAL'!CW121&gt;=32,'ÁREA ACOMPAÑAMIENTO INT TÉC'!X121&gt;=27,'ÁREA COMPLEMENTARIA'!CO121&gt;=20,Q121&gt;=P121),"SI","")</f>
        <v/>
      </c>
      <c r="AA121" s="305" t="str">
        <f>IF(ISBLANK('ÁREA MEJORA COMPETENCIAL'!S121),"",IF(Q121&gt;=P121,"",IF('ÁREA COMPLEMENTARIA'!CN121="","NO PROCEDE",IF(N121=3,"",IF(OR(R121="SI",S121="SI",T121="SI"),"SI","NO")))))</f>
        <v/>
      </c>
      <c r="AB121" s="300" t="str">
        <f>IF(ISBLANK('ÁREA MEJORA COMPETENCIAL'!S121),"",IF(AA121="SI", "SI(*)",IF(OR(N121=3,X121="SI",Y121="SI",Z121="SI"),"SI","NO")))</f>
        <v/>
      </c>
      <c r="AC121" s="331" t="str">
        <f>IF(
   ISBLANK('ÁREA MEJORA COMPETENCIAL'!S121),
   "",
   IF(
      AND(
        'ÁREA MEJORA COMPETENCIAL'!Y121&gt;6,
        'ÁREA MEJORA COMPETENCIAL'!CW121&lt;=32,
        'ÁREA ACOMPAÑAMIENTO INT TÉC'!X121&lt;=27,
        'ÁREA COMPLEMENTARIA'!CO121&lt;=20,
        Q121&lt;=P121
      ),
      0,
         IF(
               Q121=0,
               0,
               IF(
                  Z121="SI",
                  Q121/P121,
                  IF(
                     AA121="SI",
                     75/100,IF(P121=12,Q121/P121, IF(P121=24,Q121/P121, IF(
         AND('ÁREA MEJORA COMPETENCIAL'!Y121&gt;6, N121&lt;3),
         N121/3,      IF(
            OR(P121="", P121=0),
            N121/3,
                     ""
                  )
               )
            )
         )
      )
   )
)))</f>
        <v/>
      </c>
      <c r="AD121" s="7"/>
      <c r="AE121" s="5"/>
      <c r="AF121" s="5"/>
      <c r="AG121" s="5"/>
      <c r="AH121" s="5"/>
      <c r="AI121" s="5"/>
      <c r="AJ121" s="5"/>
      <c r="AK121" s="5"/>
      <c r="AL121" s="5"/>
      <c r="AM121" s="5"/>
      <c r="AN121" s="5"/>
      <c r="AO121" s="138"/>
    </row>
    <row r="122" spans="1:42" s="59" customFormat="1" ht="18" customHeight="1" x14ac:dyDescent="0.3">
      <c r="A122" s="290" t="str">
        <f>IF(ISBLANK('ÁREA MEJORA COMPETENCIAL'!A122),"",'ÁREA MEJORA COMPETENCIAL'!A122)</f>
        <v/>
      </c>
      <c r="B122" s="291" t="str">
        <f>IF(ISBLANK('ÁREA MEJORA COMPETENCIAL'!B122),"",'ÁREA MEJORA COMPETENCIAL'!B122)</f>
        <v/>
      </c>
      <c r="C122" s="291" t="str">
        <f>IF(ISBLANK('ÁREA MEJORA COMPETENCIAL'!C122),"",'ÁREA MEJORA COMPETENCIAL'!C122)</f>
        <v/>
      </c>
      <c r="D122" s="292" t="str">
        <f>IF(ISBLANK('ÁREA MEJORA COMPETENCIAL'!D122),"",'ÁREA MEJORA COMPETENCIAL'!D122)</f>
        <v/>
      </c>
      <c r="E122" s="292" t="str">
        <f>IF(ISBLANK('ÁREA MEJORA COMPETENCIAL'!E122),"",'ÁREA MEJORA COMPETENCIAL'!E122)</f>
        <v/>
      </c>
      <c r="F122" s="292" t="str">
        <f>IF(ISBLANK('ÁREA MEJORA COMPETENCIAL'!F122),"",'ÁREA MEJORA COMPETENCIAL'!F122)</f>
        <v/>
      </c>
      <c r="G122" s="293"/>
      <c r="H122" s="294" t="str">
        <f>IF(ISBLANK('ÁREA MEJORA COMPETENCIAL'!S122),"",IF('ÁREA MEJORA COMPETENCIAL'!CX122="","",IF('ÁREA MEJORA COMPETENCIAL'!CX122&gt;=0,"SI","NO")))</f>
        <v/>
      </c>
      <c r="I122" s="295" t="str">
        <f>IF('ÁREA MEJORA COMPETENCIAL'!CY122="VER RESULTADOS","",'ÁREA MEJORA COMPETENCIAL'!CY122)</f>
        <v/>
      </c>
      <c r="J122" s="296" t="str">
        <f>IF(ISBLANK('ÁREA MEJORA COMPETENCIAL'!S122),"",IF('ÁREA MEJORA COMPETENCIAL'!CX122="","",IF('ÁREA ACOMPAÑAMIENTO INT TÉC'!Y122&gt;=0,"SI","NO")))</f>
        <v/>
      </c>
      <c r="K122" s="297" t="str">
        <f>IF('ÁREA ACOMPAÑAMIENTO INT TÉC'!Z122="VER RESULTADOS","",'ÁREA ACOMPAÑAMIENTO INT TÉC'!Z122)</f>
        <v/>
      </c>
      <c r="L122" s="298" t="str">
        <f>IF(ISBLANK('ÁREA MEJORA COMPETENCIAL'!S122),"",IF('ÁREA MEJORA COMPETENCIAL'!CX122="","",IF('ÁREA COMPLEMENTARIA'!CP122&gt;=0,"SI","NO")))</f>
        <v/>
      </c>
      <c r="M122" s="299" t="str">
        <f>IF('ÁREA COMPLEMENTARIA'!CQ122="VER RESULTADOS","",'ÁREA COMPLEMENTARIA'!CQ122)</f>
        <v/>
      </c>
      <c r="N122" s="300" t="str">
        <f>IF('ÁREA MEJORA COMPETENCIAL'!CX122="","",IF(ISBLANK('ÁREA MEJORA COMPETENCIAL'!S122),"",COUNTIF(H122:L122,"SI")))</f>
        <v/>
      </c>
      <c r="O122" s="300" t="str">
        <f>IF(ISBLANK('ÁREA MEJORA COMPETENCIAL'!S122),"",
IF('ÁREA MEJORA COMPETENCIAL'!Y122=1,12,
IF('ÁREA MEJORA COMPETENCIAL'!Y122=2,24,
IF('ÁREA MEJORA COMPETENCIAL'!Y122=3,37,IF('ÁREA MEJORA COMPETENCIAL'!T122=4,54,
IF('ÁREA MEJORA COMPETENCIAL'!Y122=5,66,
IF('ÁREA MEJORA COMPETENCIAL'!Y122=6,79,
IF('ÁREA MEJORA COMPETENCIAL'!Y122=7,95,
IF('ÁREA MEJORA COMPETENCIAL'!Y122=8,108,
IF('ÁREA MEJORA COMPETENCIAL'!Y122=9,120,
IF('ÁREA MEJORA COMPETENCIAL'!Y122=10,132,
IF('ÁREA MEJORA COMPETENCIAL'!Y122=11,145,
IF('ÁREA MEJORA COMPETENCIAL'!Y122=12,161,
IF('ÁREA MEJORA COMPETENCIAL'!Y122=13,174,
IF('ÁREA MEJORA COMPETENCIAL'!Y122=14,186,
IF('ÁREA MEJORA COMPETENCIAL'!Y122=15,199,
IF('ÁREA MEJORA COMPETENCIAL'!Y122=16,211,
IF('ÁREA MEJORA COMPETENCIAL'!Y122=17,228,
IF('ÁREA MEJORA COMPETENCIAL'!Y122=18,240,
"")))))))))))))))))))</f>
        <v/>
      </c>
      <c r="P122" s="301" t="str">
        <f>IF(ISBLANK('ÁREA MEJORA COMPETENCIAL'!S122),"",
IF('ÁREA MEJORA COMPETENCIAL'!Y122=1,12,
IF('ÁREA MEJORA COMPETENCIAL'!Y122=2,24,
IF('ÁREA MEJORA COMPETENCIAL'!Y122=7,95,
IF('ÁREA MEJORA COMPETENCIAL'!Y122=8,108,
IF('ÁREA MEJORA COMPETENCIAL'!Y122=9,120,
IF('ÁREA MEJORA COMPETENCIAL'!Y122=10,132,
IF('ÁREA MEJORA COMPETENCIAL'!Y122=11,145,
IF('ÁREA MEJORA COMPETENCIAL'!Y122=12,161,
IF('ÁREA MEJORA COMPETENCIAL'!Y122=13,174,
IF('ÁREA MEJORA COMPETENCIAL'!Y122=14,186,
IF('ÁREA MEJORA COMPETENCIAL'!Y122=15,199,
IF('ÁREA MEJORA COMPETENCIAL'!Y122=16,211,
IF('ÁREA MEJORA COMPETENCIAL'!Y122=17,228,
IF('ÁREA MEJORA COMPETENCIAL'!Y122=18,240,
"")))))))))))))))</f>
        <v/>
      </c>
      <c r="Q122" s="302" t="str">
        <f>IF(ISBLANK('ÁREA MEJORA COMPETENCIAL'!S122),"",SUM('ÁREA MEJORA COMPETENCIAL'!CW122,'ÁREA ACOMPAÑAMIENTO INT TÉC'!X122,'ÁREA COMPLEMENTARIA'!CO122))</f>
        <v/>
      </c>
      <c r="R122" s="303" t="str">
        <f>IF(N122="","",IF(Q122&gt;=P122,"",IF(AND(H122="NO",'ÁREA MEJORA COMPETENCIAL'!CY122&gt;=75%,'ÁREA ACOMPAÑAMIENTO INT TÉC'!Z122&gt;=75%,'ÁREA COMPLEMENTARIA'!CQ122&gt;=75%),"SI","NO")))</f>
        <v/>
      </c>
      <c r="S122" s="303" t="str">
        <f>IF(N122="","",IF(Q122&gt;=P122,"",(IF(AND(J122="NO",'ÁREA ACOMPAÑAMIENTO INT TÉC'!Z122&gt;=75%,'ÁREA MEJORA COMPETENCIAL'!CY122&gt;=75%,'ÁREA COMPLEMENTARIA'!CQ122&gt;=75%),"SI","NO"))))</f>
        <v/>
      </c>
      <c r="T122" s="303" t="str">
        <f>IF(N122="","",IF(Q122&gt;=P122,"",(IF(AND(L122="NO",'ÁREA COMPLEMENTARIA'!CQ122&gt;=75%,'ÁREA MEJORA COMPETENCIAL'!CY122&gt;=75%,'ÁREA ACOMPAÑAMIENTO INT TÉC'!Z122&gt;=75%),"SI","NO"))))</f>
        <v/>
      </c>
      <c r="U122" s="300" t="str">
        <f t="shared" si="12"/>
        <v/>
      </c>
      <c r="V122" s="300" t="str">
        <f t="shared" si="13"/>
        <v/>
      </c>
      <c r="W122" s="300" t="str">
        <f>IF(
 Q122=0,
 "NO",
 IF(
  OR('ÁREA MEJORA COMPETENCIAL'!Y122=0, ISBLANK('ÁREA MEJORA COMPETENCIAL'!S122)),
  "",
  IF(
   AND(U122&lt;&gt;"NO PARTICIPANTE", V122&lt;&gt;"NO PARTICIPANTE"),
   "SI",
   "NO"
  )
 )
)</f>
        <v/>
      </c>
      <c r="X122" s="300" t="str">
        <f t="shared" si="14"/>
        <v/>
      </c>
      <c r="Y122" s="300" t="str">
        <f t="shared" si="15"/>
        <v/>
      </c>
      <c r="Z122" s="304" t="str">
        <f>IF(AND('ÁREA MEJORA COMPETENCIAL'!Y122&gt;6,'ÁREA MEJORA COMPETENCIAL'!CW122&gt;=32,'ÁREA ACOMPAÑAMIENTO INT TÉC'!X122&gt;=27,'ÁREA COMPLEMENTARIA'!CO122&gt;=20,Q122&gt;=P122),"SI","")</f>
        <v/>
      </c>
      <c r="AA122" s="305" t="str">
        <f>IF(ISBLANK('ÁREA MEJORA COMPETENCIAL'!S122),"",IF(Q122&gt;=P122,"",IF('ÁREA COMPLEMENTARIA'!CN122="","NO PROCEDE",IF(N122=3,"",IF(OR(R122="SI",S122="SI",T122="SI"),"SI","NO")))))</f>
        <v/>
      </c>
      <c r="AB122" s="300" t="str">
        <f>IF(ISBLANK('ÁREA MEJORA COMPETENCIAL'!S122),"",IF(AA122="SI", "SI(*)",IF(OR(N122=3,X122="SI",Y122="SI",Z122="SI"),"SI","NO")))</f>
        <v/>
      </c>
      <c r="AC122" s="331" t="str">
        <f>IF(
   ISBLANK('ÁREA MEJORA COMPETENCIAL'!S122),
   "",
   IF(
      AND(
        'ÁREA MEJORA COMPETENCIAL'!Y122&gt;6,
        'ÁREA MEJORA COMPETENCIAL'!CW122&lt;=32,
        'ÁREA ACOMPAÑAMIENTO INT TÉC'!X122&lt;=27,
        'ÁREA COMPLEMENTARIA'!CO122&lt;=20,
        Q122&lt;=P122
      ),
      0,
         IF(
               Q122=0,
               0,
               IF(
                  Z122="SI",
                  Q122/P122,
                  IF(
                     AA122="SI",
                     75/100,IF(P122=12,Q122/P122, IF(P122=24,Q122/P122, IF(
         AND('ÁREA MEJORA COMPETENCIAL'!Y122&gt;6, N122&lt;3),
         N122/3,      IF(
            OR(P122="", P122=0),
            N122/3,
                     ""
                  )
               )
            )
         )
      )
   )
)))</f>
        <v/>
      </c>
      <c r="AD122" s="7"/>
      <c r="AE122" s="5"/>
      <c r="AF122" s="5"/>
      <c r="AG122" s="5"/>
      <c r="AH122" s="5"/>
      <c r="AI122" s="5"/>
      <c r="AJ122" s="5"/>
      <c r="AK122" s="5"/>
      <c r="AL122" s="5"/>
      <c r="AM122" s="5"/>
      <c r="AN122" s="5"/>
      <c r="AO122" s="138"/>
    </row>
    <row r="123" spans="1:42" s="59" customFormat="1" ht="18" customHeight="1" x14ac:dyDescent="0.3">
      <c r="A123" s="290" t="str">
        <f>IF(ISBLANK('ÁREA MEJORA COMPETENCIAL'!A123),"",'ÁREA MEJORA COMPETENCIAL'!A123)</f>
        <v/>
      </c>
      <c r="B123" s="291" t="str">
        <f>IF(ISBLANK('ÁREA MEJORA COMPETENCIAL'!B123),"",'ÁREA MEJORA COMPETENCIAL'!B123)</f>
        <v/>
      </c>
      <c r="C123" s="291" t="str">
        <f>IF(ISBLANK('ÁREA MEJORA COMPETENCIAL'!C123),"",'ÁREA MEJORA COMPETENCIAL'!C123)</f>
        <v/>
      </c>
      <c r="D123" s="292" t="str">
        <f>IF(ISBLANK('ÁREA MEJORA COMPETENCIAL'!D123),"",'ÁREA MEJORA COMPETENCIAL'!D123)</f>
        <v/>
      </c>
      <c r="E123" s="292" t="str">
        <f>IF(ISBLANK('ÁREA MEJORA COMPETENCIAL'!E123),"",'ÁREA MEJORA COMPETENCIAL'!E123)</f>
        <v/>
      </c>
      <c r="F123" s="292" t="str">
        <f>IF(ISBLANK('ÁREA MEJORA COMPETENCIAL'!F123),"",'ÁREA MEJORA COMPETENCIAL'!F123)</f>
        <v/>
      </c>
      <c r="G123" s="293"/>
      <c r="H123" s="294" t="str">
        <f>IF(ISBLANK('ÁREA MEJORA COMPETENCIAL'!S123),"",IF('ÁREA MEJORA COMPETENCIAL'!CX123="","",IF('ÁREA MEJORA COMPETENCIAL'!CX123&gt;=0,"SI","NO")))</f>
        <v/>
      </c>
      <c r="I123" s="295" t="str">
        <f>IF('ÁREA MEJORA COMPETENCIAL'!CY123="VER RESULTADOS","",'ÁREA MEJORA COMPETENCIAL'!CY123)</f>
        <v/>
      </c>
      <c r="J123" s="296" t="str">
        <f>IF(ISBLANK('ÁREA MEJORA COMPETENCIAL'!S123),"",IF('ÁREA MEJORA COMPETENCIAL'!CX123="","",IF('ÁREA ACOMPAÑAMIENTO INT TÉC'!Y123&gt;=0,"SI","NO")))</f>
        <v/>
      </c>
      <c r="K123" s="297" t="str">
        <f>IF('ÁREA ACOMPAÑAMIENTO INT TÉC'!Z123="VER RESULTADOS","",'ÁREA ACOMPAÑAMIENTO INT TÉC'!Z123)</f>
        <v/>
      </c>
      <c r="L123" s="298" t="str">
        <f>IF(ISBLANK('ÁREA MEJORA COMPETENCIAL'!S123),"",IF('ÁREA MEJORA COMPETENCIAL'!CX123="","",IF('ÁREA COMPLEMENTARIA'!CP123&gt;=0,"SI","NO")))</f>
        <v/>
      </c>
      <c r="M123" s="299" t="str">
        <f>IF('ÁREA COMPLEMENTARIA'!CQ123="VER RESULTADOS","",'ÁREA COMPLEMENTARIA'!CQ123)</f>
        <v/>
      </c>
      <c r="N123" s="300" t="str">
        <f>IF('ÁREA MEJORA COMPETENCIAL'!CX123="","",IF(ISBLANK('ÁREA MEJORA COMPETENCIAL'!S123),"",COUNTIF(H123:L123,"SI")))</f>
        <v/>
      </c>
      <c r="O123" s="300" t="str">
        <f>IF(ISBLANK('ÁREA MEJORA COMPETENCIAL'!S123),"",
IF('ÁREA MEJORA COMPETENCIAL'!Y123=1,12,
IF('ÁREA MEJORA COMPETENCIAL'!Y123=2,24,
IF('ÁREA MEJORA COMPETENCIAL'!Y123=3,37,IF('ÁREA MEJORA COMPETENCIAL'!T123=4,54,
IF('ÁREA MEJORA COMPETENCIAL'!Y123=5,66,
IF('ÁREA MEJORA COMPETENCIAL'!Y123=6,79,
IF('ÁREA MEJORA COMPETENCIAL'!Y123=7,95,
IF('ÁREA MEJORA COMPETENCIAL'!Y123=8,108,
IF('ÁREA MEJORA COMPETENCIAL'!Y123=9,120,
IF('ÁREA MEJORA COMPETENCIAL'!Y123=10,132,
IF('ÁREA MEJORA COMPETENCIAL'!Y123=11,145,
IF('ÁREA MEJORA COMPETENCIAL'!Y123=12,161,
IF('ÁREA MEJORA COMPETENCIAL'!Y123=13,174,
IF('ÁREA MEJORA COMPETENCIAL'!Y123=14,186,
IF('ÁREA MEJORA COMPETENCIAL'!Y123=15,199,
IF('ÁREA MEJORA COMPETENCIAL'!Y123=16,211,
IF('ÁREA MEJORA COMPETENCIAL'!Y123=17,228,
IF('ÁREA MEJORA COMPETENCIAL'!Y123=18,240,
"")))))))))))))))))))</f>
        <v/>
      </c>
      <c r="P123" s="301" t="str">
        <f>IF(ISBLANK('ÁREA MEJORA COMPETENCIAL'!S123),"",
IF('ÁREA MEJORA COMPETENCIAL'!Y123=1,12,
IF('ÁREA MEJORA COMPETENCIAL'!Y123=2,24,
IF('ÁREA MEJORA COMPETENCIAL'!Y123=7,95,
IF('ÁREA MEJORA COMPETENCIAL'!Y123=8,108,
IF('ÁREA MEJORA COMPETENCIAL'!Y123=9,120,
IF('ÁREA MEJORA COMPETENCIAL'!Y123=10,132,
IF('ÁREA MEJORA COMPETENCIAL'!Y123=11,145,
IF('ÁREA MEJORA COMPETENCIAL'!Y123=12,161,
IF('ÁREA MEJORA COMPETENCIAL'!Y123=13,174,
IF('ÁREA MEJORA COMPETENCIAL'!Y123=14,186,
IF('ÁREA MEJORA COMPETENCIAL'!Y123=15,199,
IF('ÁREA MEJORA COMPETENCIAL'!Y123=16,211,
IF('ÁREA MEJORA COMPETENCIAL'!Y123=17,228,
IF('ÁREA MEJORA COMPETENCIAL'!Y123=18,240,
"")))))))))))))))</f>
        <v/>
      </c>
      <c r="Q123" s="302" t="str">
        <f>IF(ISBLANK('ÁREA MEJORA COMPETENCIAL'!S123),"",SUM('ÁREA MEJORA COMPETENCIAL'!CW123,'ÁREA ACOMPAÑAMIENTO INT TÉC'!X123,'ÁREA COMPLEMENTARIA'!CO123))</f>
        <v/>
      </c>
      <c r="R123" s="303" t="str">
        <f>IF(N123="","",IF(Q123&gt;=P123,"",IF(AND(H123="NO",'ÁREA MEJORA COMPETENCIAL'!CY123&gt;=75%,'ÁREA ACOMPAÑAMIENTO INT TÉC'!Z123&gt;=75%,'ÁREA COMPLEMENTARIA'!CQ123&gt;=75%),"SI","NO")))</f>
        <v/>
      </c>
      <c r="S123" s="303" t="str">
        <f>IF(N123="","",IF(Q123&gt;=P123,"",(IF(AND(J123="NO",'ÁREA ACOMPAÑAMIENTO INT TÉC'!Z123&gt;=75%,'ÁREA MEJORA COMPETENCIAL'!CY123&gt;=75%,'ÁREA COMPLEMENTARIA'!CQ123&gt;=75%),"SI","NO"))))</f>
        <v/>
      </c>
      <c r="T123" s="303" t="str">
        <f>IF(N123="","",IF(Q123&gt;=P123,"",(IF(AND(L123="NO",'ÁREA COMPLEMENTARIA'!CQ123&gt;=75%,'ÁREA MEJORA COMPETENCIAL'!CY123&gt;=75%,'ÁREA ACOMPAÑAMIENTO INT TÉC'!Z123&gt;=75%),"SI","NO"))))</f>
        <v/>
      </c>
      <c r="U123" s="300" t="str">
        <f t="shared" si="12"/>
        <v/>
      </c>
      <c r="V123" s="300" t="str">
        <f t="shared" si="13"/>
        <v/>
      </c>
      <c r="W123" s="300" t="str">
        <f>IF(
 Q123=0,
 "NO",
 IF(
  OR('ÁREA MEJORA COMPETENCIAL'!Y123=0, ISBLANK('ÁREA MEJORA COMPETENCIAL'!S123)),
  "",
  IF(
   AND(U123&lt;&gt;"NO PARTICIPANTE", V123&lt;&gt;"NO PARTICIPANTE"),
   "SI",
   "NO"
  )
 )
)</f>
        <v/>
      </c>
      <c r="X123" s="300" t="str">
        <f t="shared" si="14"/>
        <v/>
      </c>
      <c r="Y123" s="300" t="str">
        <f t="shared" si="15"/>
        <v/>
      </c>
      <c r="Z123" s="304" t="str">
        <f>IF(AND('ÁREA MEJORA COMPETENCIAL'!Y123&gt;6,'ÁREA MEJORA COMPETENCIAL'!CW123&gt;=32,'ÁREA ACOMPAÑAMIENTO INT TÉC'!X123&gt;=27,'ÁREA COMPLEMENTARIA'!CO123&gt;=20,Q123&gt;=P123),"SI","")</f>
        <v/>
      </c>
      <c r="AA123" s="305" t="str">
        <f>IF(ISBLANK('ÁREA MEJORA COMPETENCIAL'!S123),"",IF(Q123&gt;=P123,"",IF('ÁREA COMPLEMENTARIA'!CN123="","NO PROCEDE",IF(N123=3,"",IF(OR(R123="SI",S123="SI",T123="SI"),"SI","NO")))))</f>
        <v/>
      </c>
      <c r="AB123" s="300" t="str">
        <f>IF(ISBLANK('ÁREA MEJORA COMPETENCIAL'!S123),"",IF(AA123="SI", "SI(*)",IF(OR(N123=3,X123="SI",Y123="SI",Z123="SI"),"SI","NO")))</f>
        <v/>
      </c>
      <c r="AC123" s="331" t="str">
        <f>IF(
   ISBLANK('ÁREA MEJORA COMPETENCIAL'!S123),
   "",
   IF(
      AND(
        'ÁREA MEJORA COMPETENCIAL'!Y123&gt;6,
        'ÁREA MEJORA COMPETENCIAL'!CW123&lt;=32,
        'ÁREA ACOMPAÑAMIENTO INT TÉC'!X123&lt;=27,
        'ÁREA COMPLEMENTARIA'!CO123&lt;=20,
        Q123&lt;=P123
      ),
      0,
         IF(
               Q123=0,
               0,
               IF(
                  Z123="SI",
                  Q123/P123,
                  IF(
                     AA123="SI",
                     75/100,IF(P123=12,Q123/P123, IF(P123=24,Q123/P123, IF(
         AND('ÁREA MEJORA COMPETENCIAL'!Y123&gt;6, N123&lt;3),
         N123/3,      IF(
            OR(P123="", P123=0),
            N123/3,
                     ""
                  )
               )
            )
         )
      )
   )
)))</f>
        <v/>
      </c>
      <c r="AD123" s="7"/>
      <c r="AE123" s="5"/>
      <c r="AF123" s="5"/>
      <c r="AG123" s="5"/>
      <c r="AH123" s="5"/>
      <c r="AI123" s="5"/>
      <c r="AJ123" s="5"/>
      <c r="AK123" s="5"/>
      <c r="AL123" s="5"/>
      <c r="AM123" s="5"/>
      <c r="AN123" s="5"/>
      <c r="AO123" s="138"/>
    </row>
    <row r="124" spans="1:42" s="59" customFormat="1" ht="18" customHeight="1" x14ac:dyDescent="0.3">
      <c r="A124" s="290" t="str">
        <f>IF(ISBLANK('ÁREA MEJORA COMPETENCIAL'!A124),"",'ÁREA MEJORA COMPETENCIAL'!A124)</f>
        <v/>
      </c>
      <c r="B124" s="291" t="str">
        <f>IF(ISBLANK('ÁREA MEJORA COMPETENCIAL'!B124),"",'ÁREA MEJORA COMPETENCIAL'!B124)</f>
        <v/>
      </c>
      <c r="C124" s="291" t="str">
        <f>IF(ISBLANK('ÁREA MEJORA COMPETENCIAL'!C124),"",'ÁREA MEJORA COMPETENCIAL'!C124)</f>
        <v/>
      </c>
      <c r="D124" s="292" t="str">
        <f>IF(ISBLANK('ÁREA MEJORA COMPETENCIAL'!D124),"",'ÁREA MEJORA COMPETENCIAL'!D124)</f>
        <v/>
      </c>
      <c r="E124" s="292" t="str">
        <f>IF(ISBLANK('ÁREA MEJORA COMPETENCIAL'!E124),"",'ÁREA MEJORA COMPETENCIAL'!E124)</f>
        <v/>
      </c>
      <c r="F124" s="292" t="str">
        <f>IF(ISBLANK('ÁREA MEJORA COMPETENCIAL'!F124),"",'ÁREA MEJORA COMPETENCIAL'!F124)</f>
        <v/>
      </c>
      <c r="G124" s="293"/>
      <c r="H124" s="294" t="str">
        <f>IF(ISBLANK('ÁREA MEJORA COMPETENCIAL'!S124),"",IF('ÁREA MEJORA COMPETENCIAL'!CX124="","",IF('ÁREA MEJORA COMPETENCIAL'!CX124&gt;=0,"SI","NO")))</f>
        <v/>
      </c>
      <c r="I124" s="295" t="str">
        <f>IF('ÁREA MEJORA COMPETENCIAL'!CY124="VER RESULTADOS","",'ÁREA MEJORA COMPETENCIAL'!CY124)</f>
        <v/>
      </c>
      <c r="J124" s="296" t="str">
        <f>IF(ISBLANK('ÁREA MEJORA COMPETENCIAL'!S124),"",IF('ÁREA MEJORA COMPETENCIAL'!CX124="","",IF('ÁREA ACOMPAÑAMIENTO INT TÉC'!Y124&gt;=0,"SI","NO")))</f>
        <v/>
      </c>
      <c r="K124" s="297" t="str">
        <f>IF('ÁREA ACOMPAÑAMIENTO INT TÉC'!Z124="VER RESULTADOS","",'ÁREA ACOMPAÑAMIENTO INT TÉC'!Z124)</f>
        <v/>
      </c>
      <c r="L124" s="298" t="str">
        <f>IF(ISBLANK('ÁREA MEJORA COMPETENCIAL'!S124),"",IF('ÁREA MEJORA COMPETENCIAL'!CX124="","",IF('ÁREA COMPLEMENTARIA'!CP124&gt;=0,"SI","NO")))</f>
        <v/>
      </c>
      <c r="M124" s="299" t="str">
        <f>IF('ÁREA COMPLEMENTARIA'!CQ124="VER RESULTADOS","",'ÁREA COMPLEMENTARIA'!CQ124)</f>
        <v/>
      </c>
      <c r="N124" s="300" t="str">
        <f>IF('ÁREA MEJORA COMPETENCIAL'!CX124="","",IF(ISBLANK('ÁREA MEJORA COMPETENCIAL'!S124),"",COUNTIF(H124:L124,"SI")))</f>
        <v/>
      </c>
      <c r="O124" s="300" t="str">
        <f>IF(ISBLANK('ÁREA MEJORA COMPETENCIAL'!S124),"",
IF('ÁREA MEJORA COMPETENCIAL'!Y124=1,12,
IF('ÁREA MEJORA COMPETENCIAL'!Y124=2,24,
IF('ÁREA MEJORA COMPETENCIAL'!Y124=3,37,IF('ÁREA MEJORA COMPETENCIAL'!T124=4,54,
IF('ÁREA MEJORA COMPETENCIAL'!Y124=5,66,
IF('ÁREA MEJORA COMPETENCIAL'!Y124=6,79,
IF('ÁREA MEJORA COMPETENCIAL'!Y124=7,95,
IF('ÁREA MEJORA COMPETENCIAL'!Y124=8,108,
IF('ÁREA MEJORA COMPETENCIAL'!Y124=9,120,
IF('ÁREA MEJORA COMPETENCIAL'!Y124=10,132,
IF('ÁREA MEJORA COMPETENCIAL'!Y124=11,145,
IF('ÁREA MEJORA COMPETENCIAL'!Y124=12,161,
IF('ÁREA MEJORA COMPETENCIAL'!Y124=13,174,
IF('ÁREA MEJORA COMPETENCIAL'!Y124=14,186,
IF('ÁREA MEJORA COMPETENCIAL'!Y124=15,199,
IF('ÁREA MEJORA COMPETENCIAL'!Y124=16,211,
IF('ÁREA MEJORA COMPETENCIAL'!Y124=17,228,
IF('ÁREA MEJORA COMPETENCIAL'!Y124=18,240,
"")))))))))))))))))))</f>
        <v/>
      </c>
      <c r="P124" s="301" t="str">
        <f>IF(ISBLANK('ÁREA MEJORA COMPETENCIAL'!S124),"",
IF('ÁREA MEJORA COMPETENCIAL'!Y124=1,12,
IF('ÁREA MEJORA COMPETENCIAL'!Y124=2,24,
IF('ÁREA MEJORA COMPETENCIAL'!Y124=7,95,
IF('ÁREA MEJORA COMPETENCIAL'!Y124=8,108,
IF('ÁREA MEJORA COMPETENCIAL'!Y124=9,120,
IF('ÁREA MEJORA COMPETENCIAL'!Y124=10,132,
IF('ÁREA MEJORA COMPETENCIAL'!Y124=11,145,
IF('ÁREA MEJORA COMPETENCIAL'!Y124=12,161,
IF('ÁREA MEJORA COMPETENCIAL'!Y124=13,174,
IF('ÁREA MEJORA COMPETENCIAL'!Y124=14,186,
IF('ÁREA MEJORA COMPETENCIAL'!Y124=15,199,
IF('ÁREA MEJORA COMPETENCIAL'!Y124=16,211,
IF('ÁREA MEJORA COMPETENCIAL'!Y124=17,228,
IF('ÁREA MEJORA COMPETENCIAL'!Y124=18,240,
"")))))))))))))))</f>
        <v/>
      </c>
      <c r="Q124" s="302" t="str">
        <f>IF(ISBLANK('ÁREA MEJORA COMPETENCIAL'!S124),"",SUM('ÁREA MEJORA COMPETENCIAL'!CW124,'ÁREA ACOMPAÑAMIENTO INT TÉC'!X124,'ÁREA COMPLEMENTARIA'!CO124))</f>
        <v/>
      </c>
      <c r="R124" s="303" t="str">
        <f>IF(N124="","",IF(Q124&gt;=P124,"",IF(AND(H124="NO",'ÁREA MEJORA COMPETENCIAL'!CY124&gt;=75%,'ÁREA ACOMPAÑAMIENTO INT TÉC'!Z124&gt;=75%,'ÁREA COMPLEMENTARIA'!CQ124&gt;=75%),"SI","NO")))</f>
        <v/>
      </c>
      <c r="S124" s="303" t="str">
        <f>IF(N124="","",IF(Q124&gt;=P124,"",(IF(AND(J124="NO",'ÁREA ACOMPAÑAMIENTO INT TÉC'!Z124&gt;=75%,'ÁREA MEJORA COMPETENCIAL'!CY124&gt;=75%,'ÁREA COMPLEMENTARIA'!CQ124&gt;=75%),"SI","NO"))))</f>
        <v/>
      </c>
      <c r="T124" s="303" t="str">
        <f>IF(N124="","",IF(Q124&gt;=P124,"",(IF(AND(L124="NO",'ÁREA COMPLEMENTARIA'!CQ124&gt;=75%,'ÁREA MEJORA COMPETENCIAL'!CY124&gt;=75%,'ÁREA ACOMPAÑAMIENTO INT TÉC'!Z124&gt;=75%),"SI","NO"))))</f>
        <v/>
      </c>
      <c r="U124" s="300" t="str">
        <f t="shared" si="12"/>
        <v/>
      </c>
      <c r="V124" s="300" t="str">
        <f t="shared" si="13"/>
        <v/>
      </c>
      <c r="W124" s="300" t="str">
        <f>IF(
 Q124=0,
 "NO",
 IF(
  OR('ÁREA MEJORA COMPETENCIAL'!Y124=0, ISBLANK('ÁREA MEJORA COMPETENCIAL'!S124)),
  "",
  IF(
   AND(U124&lt;&gt;"NO PARTICIPANTE", V124&lt;&gt;"NO PARTICIPANTE"),
   "SI",
   "NO"
  )
 )
)</f>
        <v/>
      </c>
      <c r="X124" s="300" t="str">
        <f t="shared" si="14"/>
        <v/>
      </c>
      <c r="Y124" s="300" t="str">
        <f t="shared" si="15"/>
        <v/>
      </c>
      <c r="Z124" s="304" t="str">
        <f>IF(AND('ÁREA MEJORA COMPETENCIAL'!Y124&gt;6,'ÁREA MEJORA COMPETENCIAL'!CW124&gt;=32,'ÁREA ACOMPAÑAMIENTO INT TÉC'!X124&gt;=27,'ÁREA COMPLEMENTARIA'!CO124&gt;=20,Q124&gt;=P124),"SI","")</f>
        <v/>
      </c>
      <c r="AA124" s="305" t="str">
        <f>IF(ISBLANK('ÁREA MEJORA COMPETENCIAL'!S124),"",IF(Q124&gt;=P124,"",IF('ÁREA COMPLEMENTARIA'!CN124="","NO PROCEDE",IF(N124=3,"",IF(OR(R124="SI",S124="SI",T124="SI"),"SI","NO")))))</f>
        <v/>
      </c>
      <c r="AB124" s="300" t="str">
        <f>IF(ISBLANK('ÁREA MEJORA COMPETENCIAL'!S124),"",IF(AA124="SI", "SI(*)",IF(OR(N124=3,X124="SI",Y124="SI",Z124="SI"),"SI","NO")))</f>
        <v/>
      </c>
      <c r="AC124" s="331" t="str">
        <f>IF(
   ISBLANK('ÁREA MEJORA COMPETENCIAL'!S124),
   "",
   IF(
      AND(
        'ÁREA MEJORA COMPETENCIAL'!Y124&gt;6,
        'ÁREA MEJORA COMPETENCIAL'!CW124&lt;=32,
        'ÁREA ACOMPAÑAMIENTO INT TÉC'!X124&lt;=27,
        'ÁREA COMPLEMENTARIA'!CO124&lt;=20,
        Q124&lt;=P124
      ),
      0,
         IF(
               Q124=0,
               0,
               IF(
                  Z124="SI",
                  Q124/P124,
                  IF(
                     AA124="SI",
                     75/100,IF(P124=12,Q124/P124, IF(P124=24,Q124/P124, IF(
         AND('ÁREA MEJORA COMPETENCIAL'!Y124&gt;6, N124&lt;3),
         N124/3,      IF(
            OR(P124="", P124=0),
            N124/3,
                     ""
                  )
               )
            )
         )
      )
   )
)))</f>
        <v/>
      </c>
      <c r="AD124" s="7"/>
      <c r="AE124" s="5"/>
      <c r="AF124" s="5"/>
      <c r="AG124" s="5"/>
      <c r="AH124" s="5"/>
      <c r="AI124" s="5"/>
      <c r="AJ124" s="5"/>
      <c r="AK124" s="5"/>
      <c r="AL124" s="5"/>
      <c r="AM124" s="5"/>
      <c r="AN124" s="5"/>
      <c r="AO124" s="138"/>
    </row>
    <row r="125" spans="1:42" s="59" customFormat="1" ht="18" customHeight="1" x14ac:dyDescent="0.3">
      <c r="A125" s="290" t="str">
        <f>IF(ISBLANK('ÁREA MEJORA COMPETENCIAL'!A125),"",'ÁREA MEJORA COMPETENCIAL'!A125)</f>
        <v/>
      </c>
      <c r="B125" s="291" t="str">
        <f>IF(ISBLANK('ÁREA MEJORA COMPETENCIAL'!B125),"",'ÁREA MEJORA COMPETENCIAL'!B125)</f>
        <v/>
      </c>
      <c r="C125" s="291" t="str">
        <f>IF(ISBLANK('ÁREA MEJORA COMPETENCIAL'!C125),"",'ÁREA MEJORA COMPETENCIAL'!C125)</f>
        <v/>
      </c>
      <c r="D125" s="292" t="str">
        <f>IF(ISBLANK('ÁREA MEJORA COMPETENCIAL'!D125),"",'ÁREA MEJORA COMPETENCIAL'!D125)</f>
        <v/>
      </c>
      <c r="E125" s="292" t="str">
        <f>IF(ISBLANK('ÁREA MEJORA COMPETENCIAL'!E125),"",'ÁREA MEJORA COMPETENCIAL'!E125)</f>
        <v/>
      </c>
      <c r="F125" s="292" t="str">
        <f>IF(ISBLANK('ÁREA MEJORA COMPETENCIAL'!F125),"",'ÁREA MEJORA COMPETENCIAL'!F125)</f>
        <v/>
      </c>
      <c r="G125" s="293"/>
      <c r="H125" s="294" t="str">
        <f>IF(ISBLANK('ÁREA MEJORA COMPETENCIAL'!S125),"",IF('ÁREA MEJORA COMPETENCIAL'!CX125="","",IF('ÁREA MEJORA COMPETENCIAL'!CX125&gt;=0,"SI","NO")))</f>
        <v/>
      </c>
      <c r="I125" s="295" t="str">
        <f>IF('ÁREA MEJORA COMPETENCIAL'!CY125="VER RESULTADOS","",'ÁREA MEJORA COMPETENCIAL'!CY125)</f>
        <v/>
      </c>
      <c r="J125" s="296" t="str">
        <f>IF(ISBLANK('ÁREA MEJORA COMPETENCIAL'!S125),"",IF('ÁREA MEJORA COMPETENCIAL'!CX125="","",IF('ÁREA ACOMPAÑAMIENTO INT TÉC'!Y125&gt;=0,"SI","NO")))</f>
        <v/>
      </c>
      <c r="K125" s="297" t="str">
        <f>IF('ÁREA ACOMPAÑAMIENTO INT TÉC'!Z125="VER RESULTADOS","",'ÁREA ACOMPAÑAMIENTO INT TÉC'!Z125)</f>
        <v/>
      </c>
      <c r="L125" s="298" t="str">
        <f>IF(ISBLANK('ÁREA MEJORA COMPETENCIAL'!S125),"",IF('ÁREA MEJORA COMPETENCIAL'!CX125="","",IF('ÁREA COMPLEMENTARIA'!CP125&gt;=0,"SI","NO")))</f>
        <v/>
      </c>
      <c r="M125" s="299" t="str">
        <f>IF('ÁREA COMPLEMENTARIA'!CQ125="VER RESULTADOS","",'ÁREA COMPLEMENTARIA'!CQ125)</f>
        <v/>
      </c>
      <c r="N125" s="300" t="str">
        <f>IF('ÁREA MEJORA COMPETENCIAL'!CX125="","",IF(ISBLANK('ÁREA MEJORA COMPETENCIAL'!S125),"",COUNTIF(H125:L125,"SI")))</f>
        <v/>
      </c>
      <c r="O125" s="300" t="str">
        <f>IF(ISBLANK('ÁREA MEJORA COMPETENCIAL'!S125),"",
IF('ÁREA MEJORA COMPETENCIAL'!Y125=1,12,
IF('ÁREA MEJORA COMPETENCIAL'!Y125=2,24,
IF('ÁREA MEJORA COMPETENCIAL'!Y125=3,37,IF('ÁREA MEJORA COMPETENCIAL'!T125=4,54,
IF('ÁREA MEJORA COMPETENCIAL'!Y125=5,66,
IF('ÁREA MEJORA COMPETENCIAL'!Y125=6,79,
IF('ÁREA MEJORA COMPETENCIAL'!Y125=7,95,
IF('ÁREA MEJORA COMPETENCIAL'!Y125=8,108,
IF('ÁREA MEJORA COMPETENCIAL'!Y125=9,120,
IF('ÁREA MEJORA COMPETENCIAL'!Y125=10,132,
IF('ÁREA MEJORA COMPETENCIAL'!Y125=11,145,
IF('ÁREA MEJORA COMPETENCIAL'!Y125=12,161,
IF('ÁREA MEJORA COMPETENCIAL'!Y125=13,174,
IF('ÁREA MEJORA COMPETENCIAL'!Y125=14,186,
IF('ÁREA MEJORA COMPETENCIAL'!Y125=15,199,
IF('ÁREA MEJORA COMPETENCIAL'!Y125=16,211,
IF('ÁREA MEJORA COMPETENCIAL'!Y125=17,228,
IF('ÁREA MEJORA COMPETENCIAL'!Y125=18,240,
"")))))))))))))))))))</f>
        <v/>
      </c>
      <c r="P125" s="301" t="str">
        <f>IF(ISBLANK('ÁREA MEJORA COMPETENCIAL'!S125),"",
IF('ÁREA MEJORA COMPETENCIAL'!Y125=1,12,
IF('ÁREA MEJORA COMPETENCIAL'!Y125=2,24,
IF('ÁREA MEJORA COMPETENCIAL'!Y125=7,95,
IF('ÁREA MEJORA COMPETENCIAL'!Y125=8,108,
IF('ÁREA MEJORA COMPETENCIAL'!Y125=9,120,
IF('ÁREA MEJORA COMPETENCIAL'!Y125=10,132,
IF('ÁREA MEJORA COMPETENCIAL'!Y125=11,145,
IF('ÁREA MEJORA COMPETENCIAL'!Y125=12,161,
IF('ÁREA MEJORA COMPETENCIAL'!Y125=13,174,
IF('ÁREA MEJORA COMPETENCIAL'!Y125=14,186,
IF('ÁREA MEJORA COMPETENCIAL'!Y125=15,199,
IF('ÁREA MEJORA COMPETENCIAL'!Y125=16,211,
IF('ÁREA MEJORA COMPETENCIAL'!Y125=17,228,
IF('ÁREA MEJORA COMPETENCIAL'!Y125=18,240,
"")))))))))))))))</f>
        <v/>
      </c>
      <c r="Q125" s="302" t="str">
        <f>IF(ISBLANK('ÁREA MEJORA COMPETENCIAL'!S125),"",SUM('ÁREA MEJORA COMPETENCIAL'!CW125,'ÁREA ACOMPAÑAMIENTO INT TÉC'!X125,'ÁREA COMPLEMENTARIA'!CO125))</f>
        <v/>
      </c>
      <c r="R125" s="303" t="str">
        <f>IF(N125="","",IF(Q125&gt;=P125,"",IF(AND(H125="NO",'ÁREA MEJORA COMPETENCIAL'!CY125&gt;=75%,'ÁREA ACOMPAÑAMIENTO INT TÉC'!Z125&gt;=75%,'ÁREA COMPLEMENTARIA'!CQ125&gt;=75%),"SI","NO")))</f>
        <v/>
      </c>
      <c r="S125" s="303" t="str">
        <f>IF(N125="","",IF(Q125&gt;=P125,"",(IF(AND(J125="NO",'ÁREA ACOMPAÑAMIENTO INT TÉC'!Z125&gt;=75%,'ÁREA MEJORA COMPETENCIAL'!CY125&gt;=75%,'ÁREA COMPLEMENTARIA'!CQ125&gt;=75%),"SI","NO"))))</f>
        <v/>
      </c>
      <c r="T125" s="303" t="str">
        <f>IF(N125="","",IF(Q125&gt;=P125,"",(IF(AND(L125="NO",'ÁREA COMPLEMENTARIA'!CQ125&gt;=75%,'ÁREA MEJORA COMPETENCIAL'!CY125&gt;=75%,'ÁREA ACOMPAÑAMIENTO INT TÉC'!Z125&gt;=75%),"SI","NO"))))</f>
        <v/>
      </c>
      <c r="U125" s="300" t="str">
        <f t="shared" si="12"/>
        <v/>
      </c>
      <c r="V125" s="300" t="str">
        <f t="shared" si="13"/>
        <v/>
      </c>
      <c r="W125" s="300" t="str">
        <f>IF(
 Q125=0,
 "NO",
 IF(
  OR('ÁREA MEJORA COMPETENCIAL'!Y125=0, ISBLANK('ÁREA MEJORA COMPETENCIAL'!S125)),
  "",
  IF(
   AND(U125&lt;&gt;"NO PARTICIPANTE", V125&lt;&gt;"NO PARTICIPANTE"),
   "SI",
   "NO"
  )
 )
)</f>
        <v/>
      </c>
      <c r="X125" s="300" t="str">
        <f t="shared" si="14"/>
        <v/>
      </c>
      <c r="Y125" s="300" t="str">
        <f t="shared" si="15"/>
        <v/>
      </c>
      <c r="Z125" s="304" t="str">
        <f>IF(AND('ÁREA MEJORA COMPETENCIAL'!Y125&gt;6,'ÁREA MEJORA COMPETENCIAL'!CW125&gt;=32,'ÁREA ACOMPAÑAMIENTO INT TÉC'!X125&gt;=27,'ÁREA COMPLEMENTARIA'!CO125&gt;=20,Q125&gt;=P125),"SI","")</f>
        <v/>
      </c>
      <c r="AA125" s="305" t="str">
        <f>IF(ISBLANK('ÁREA MEJORA COMPETENCIAL'!S125),"",IF(Q125&gt;=P125,"",IF('ÁREA COMPLEMENTARIA'!CN125="","NO PROCEDE",IF(N125=3,"",IF(OR(R125="SI",S125="SI",T125="SI"),"SI","NO")))))</f>
        <v/>
      </c>
      <c r="AB125" s="300" t="str">
        <f>IF(ISBLANK('ÁREA MEJORA COMPETENCIAL'!S125),"",IF(AA125="SI", "SI(*)",IF(OR(N125=3,X125="SI",Y125="SI",Z125="SI"),"SI","NO")))</f>
        <v/>
      </c>
      <c r="AC125" s="331" t="str">
        <f>IF(
   ISBLANK('ÁREA MEJORA COMPETENCIAL'!S125),
   "",
   IF(
      AND(
        'ÁREA MEJORA COMPETENCIAL'!Y125&gt;6,
        'ÁREA MEJORA COMPETENCIAL'!CW125&lt;=32,
        'ÁREA ACOMPAÑAMIENTO INT TÉC'!X125&lt;=27,
        'ÁREA COMPLEMENTARIA'!CO125&lt;=20,
        Q125&lt;=P125
      ),
      0,
         IF(
               Q125=0,
               0,
               IF(
                  Z125="SI",
                  Q125/P125,
                  IF(
                     AA125="SI",
                     75/100,IF(P125=12,Q125/P125, IF(P125=24,Q125/P125, IF(
         AND('ÁREA MEJORA COMPETENCIAL'!Y125&gt;6, N125&lt;3),
         N125/3,      IF(
            OR(P125="", P125=0),
            N125/3,
                     ""
                  )
               )
            )
         )
      )
   )
)))</f>
        <v/>
      </c>
      <c r="AD125" s="7"/>
      <c r="AE125" s="5"/>
      <c r="AF125" s="5"/>
      <c r="AG125" s="5"/>
      <c r="AH125" s="5"/>
      <c r="AI125" s="5"/>
      <c r="AJ125" s="5"/>
      <c r="AK125" s="5"/>
      <c r="AL125" s="5"/>
      <c r="AM125" s="5"/>
      <c r="AN125" s="5"/>
      <c r="AO125" s="138"/>
    </row>
    <row r="126" spans="1:42" s="59" customFormat="1" ht="18" customHeight="1" x14ac:dyDescent="0.3">
      <c r="A126" s="290" t="str">
        <f>IF(ISBLANK('ÁREA MEJORA COMPETENCIAL'!A126),"",'ÁREA MEJORA COMPETENCIAL'!A126)</f>
        <v/>
      </c>
      <c r="B126" s="291" t="str">
        <f>IF(ISBLANK('ÁREA MEJORA COMPETENCIAL'!B126),"",'ÁREA MEJORA COMPETENCIAL'!B126)</f>
        <v/>
      </c>
      <c r="C126" s="291" t="str">
        <f>IF(ISBLANK('ÁREA MEJORA COMPETENCIAL'!C126),"",'ÁREA MEJORA COMPETENCIAL'!C126)</f>
        <v/>
      </c>
      <c r="D126" s="292" t="str">
        <f>IF(ISBLANK('ÁREA MEJORA COMPETENCIAL'!D126),"",'ÁREA MEJORA COMPETENCIAL'!D126)</f>
        <v/>
      </c>
      <c r="E126" s="292" t="str">
        <f>IF(ISBLANK('ÁREA MEJORA COMPETENCIAL'!E126),"",'ÁREA MEJORA COMPETENCIAL'!E126)</f>
        <v/>
      </c>
      <c r="F126" s="292" t="str">
        <f>IF(ISBLANK('ÁREA MEJORA COMPETENCIAL'!F126),"",'ÁREA MEJORA COMPETENCIAL'!F126)</f>
        <v/>
      </c>
      <c r="G126" s="293"/>
      <c r="H126" s="294" t="str">
        <f>IF(ISBLANK('ÁREA MEJORA COMPETENCIAL'!S126),"",IF('ÁREA MEJORA COMPETENCIAL'!CX126="","",IF('ÁREA MEJORA COMPETENCIAL'!CX126&gt;=0,"SI","NO")))</f>
        <v/>
      </c>
      <c r="I126" s="295" t="str">
        <f>IF('ÁREA MEJORA COMPETENCIAL'!CY126="VER RESULTADOS","",'ÁREA MEJORA COMPETENCIAL'!CY126)</f>
        <v/>
      </c>
      <c r="J126" s="296" t="str">
        <f>IF(ISBLANK('ÁREA MEJORA COMPETENCIAL'!S126),"",IF('ÁREA MEJORA COMPETENCIAL'!CX126="","",IF('ÁREA ACOMPAÑAMIENTO INT TÉC'!Y126&gt;=0,"SI","NO")))</f>
        <v/>
      </c>
      <c r="K126" s="297" t="str">
        <f>IF('ÁREA ACOMPAÑAMIENTO INT TÉC'!Z126="VER RESULTADOS","",'ÁREA ACOMPAÑAMIENTO INT TÉC'!Z126)</f>
        <v/>
      </c>
      <c r="L126" s="298" t="str">
        <f>IF(ISBLANK('ÁREA MEJORA COMPETENCIAL'!S126),"",IF('ÁREA MEJORA COMPETENCIAL'!CX126="","",IF('ÁREA COMPLEMENTARIA'!CP126&gt;=0,"SI","NO")))</f>
        <v/>
      </c>
      <c r="M126" s="299" t="str">
        <f>IF('ÁREA COMPLEMENTARIA'!CQ126="VER RESULTADOS","",'ÁREA COMPLEMENTARIA'!CQ126)</f>
        <v/>
      </c>
      <c r="N126" s="300" t="str">
        <f>IF('ÁREA MEJORA COMPETENCIAL'!CX126="","",IF(ISBLANK('ÁREA MEJORA COMPETENCIAL'!S126),"",COUNTIF(H126:L126,"SI")))</f>
        <v/>
      </c>
      <c r="O126" s="300" t="str">
        <f>IF(ISBLANK('ÁREA MEJORA COMPETENCIAL'!S126),"",
IF('ÁREA MEJORA COMPETENCIAL'!Y126=1,12,
IF('ÁREA MEJORA COMPETENCIAL'!Y126=2,24,
IF('ÁREA MEJORA COMPETENCIAL'!Y126=3,37,IF('ÁREA MEJORA COMPETENCIAL'!T126=4,54,
IF('ÁREA MEJORA COMPETENCIAL'!Y126=5,66,
IF('ÁREA MEJORA COMPETENCIAL'!Y126=6,79,
IF('ÁREA MEJORA COMPETENCIAL'!Y126=7,95,
IF('ÁREA MEJORA COMPETENCIAL'!Y126=8,108,
IF('ÁREA MEJORA COMPETENCIAL'!Y126=9,120,
IF('ÁREA MEJORA COMPETENCIAL'!Y126=10,132,
IF('ÁREA MEJORA COMPETENCIAL'!Y126=11,145,
IF('ÁREA MEJORA COMPETENCIAL'!Y126=12,161,
IF('ÁREA MEJORA COMPETENCIAL'!Y126=13,174,
IF('ÁREA MEJORA COMPETENCIAL'!Y126=14,186,
IF('ÁREA MEJORA COMPETENCIAL'!Y126=15,199,
IF('ÁREA MEJORA COMPETENCIAL'!Y126=16,211,
IF('ÁREA MEJORA COMPETENCIAL'!Y126=17,228,
IF('ÁREA MEJORA COMPETENCIAL'!Y126=18,240,
"")))))))))))))))))))</f>
        <v/>
      </c>
      <c r="P126" s="301" t="str">
        <f>IF(ISBLANK('ÁREA MEJORA COMPETENCIAL'!S126),"",
IF('ÁREA MEJORA COMPETENCIAL'!Y126=1,12,
IF('ÁREA MEJORA COMPETENCIAL'!Y126=2,24,
IF('ÁREA MEJORA COMPETENCIAL'!Y126=7,95,
IF('ÁREA MEJORA COMPETENCIAL'!Y126=8,108,
IF('ÁREA MEJORA COMPETENCIAL'!Y126=9,120,
IF('ÁREA MEJORA COMPETENCIAL'!Y126=10,132,
IF('ÁREA MEJORA COMPETENCIAL'!Y126=11,145,
IF('ÁREA MEJORA COMPETENCIAL'!Y126=12,161,
IF('ÁREA MEJORA COMPETENCIAL'!Y126=13,174,
IF('ÁREA MEJORA COMPETENCIAL'!Y126=14,186,
IF('ÁREA MEJORA COMPETENCIAL'!Y126=15,199,
IF('ÁREA MEJORA COMPETENCIAL'!Y126=16,211,
IF('ÁREA MEJORA COMPETENCIAL'!Y126=17,228,
IF('ÁREA MEJORA COMPETENCIAL'!Y126=18,240,
"")))))))))))))))</f>
        <v/>
      </c>
      <c r="Q126" s="302" t="str">
        <f>IF(ISBLANK('ÁREA MEJORA COMPETENCIAL'!S126),"",SUM('ÁREA MEJORA COMPETENCIAL'!CW126,'ÁREA ACOMPAÑAMIENTO INT TÉC'!X126,'ÁREA COMPLEMENTARIA'!CO126))</f>
        <v/>
      </c>
      <c r="R126" s="303" t="str">
        <f>IF(N126="","",IF(Q126&gt;=P126,"",IF(AND(H126="NO",'ÁREA MEJORA COMPETENCIAL'!CY126&gt;=75%,'ÁREA ACOMPAÑAMIENTO INT TÉC'!Z126&gt;=75%,'ÁREA COMPLEMENTARIA'!CQ126&gt;=75%),"SI","NO")))</f>
        <v/>
      </c>
      <c r="S126" s="303" t="str">
        <f>IF(N126="","",IF(Q126&gt;=P126,"",(IF(AND(J126="NO",'ÁREA ACOMPAÑAMIENTO INT TÉC'!Z126&gt;=75%,'ÁREA MEJORA COMPETENCIAL'!CY126&gt;=75%,'ÁREA COMPLEMENTARIA'!CQ126&gt;=75%),"SI","NO"))))</f>
        <v/>
      </c>
      <c r="T126" s="303" t="str">
        <f>IF(N126="","",IF(Q126&gt;=P126,"",(IF(AND(L126="NO",'ÁREA COMPLEMENTARIA'!CQ126&gt;=75%,'ÁREA MEJORA COMPETENCIAL'!CY126&gt;=75%,'ÁREA ACOMPAÑAMIENTO INT TÉC'!Z126&gt;=75%),"SI","NO"))))</f>
        <v/>
      </c>
      <c r="U126" s="300" t="str">
        <f t="shared" si="12"/>
        <v/>
      </c>
      <c r="V126" s="300" t="str">
        <f t="shared" si="13"/>
        <v/>
      </c>
      <c r="W126" s="300" t="str">
        <f>IF(
 Q126=0,
 "NO",
 IF(
  OR('ÁREA MEJORA COMPETENCIAL'!Y126=0, ISBLANK('ÁREA MEJORA COMPETENCIAL'!S126)),
  "",
  IF(
   AND(U126&lt;&gt;"NO PARTICIPANTE", V126&lt;&gt;"NO PARTICIPANTE"),
   "SI",
   "NO"
  )
 )
)</f>
        <v/>
      </c>
      <c r="X126" s="300" t="str">
        <f t="shared" si="14"/>
        <v/>
      </c>
      <c r="Y126" s="300" t="str">
        <f t="shared" si="15"/>
        <v/>
      </c>
      <c r="Z126" s="304" t="str">
        <f>IF(AND('ÁREA MEJORA COMPETENCIAL'!Y126&gt;6,'ÁREA MEJORA COMPETENCIAL'!CW126&gt;=32,'ÁREA ACOMPAÑAMIENTO INT TÉC'!X126&gt;=27,'ÁREA COMPLEMENTARIA'!CO126&gt;=20,Q126&gt;=P126),"SI","")</f>
        <v/>
      </c>
      <c r="AA126" s="305" t="str">
        <f>IF(ISBLANK('ÁREA MEJORA COMPETENCIAL'!S126),"",IF(Q126&gt;=P126,"",IF('ÁREA COMPLEMENTARIA'!CN126="","NO PROCEDE",IF(N126=3,"",IF(OR(R126="SI",S126="SI",T126="SI"),"SI","NO")))))</f>
        <v/>
      </c>
      <c r="AB126" s="300" t="str">
        <f>IF(ISBLANK('ÁREA MEJORA COMPETENCIAL'!S126),"",IF(AA126="SI", "SI(*)",IF(OR(N126=3,X126="SI",Y126="SI",Z126="SI"),"SI","NO")))</f>
        <v/>
      </c>
      <c r="AC126" s="331" t="str">
        <f>IF(
   ISBLANK('ÁREA MEJORA COMPETENCIAL'!S126),
   "",
   IF(
      AND(
        'ÁREA MEJORA COMPETENCIAL'!Y126&gt;6,
        'ÁREA MEJORA COMPETENCIAL'!CW126&lt;=32,
        'ÁREA ACOMPAÑAMIENTO INT TÉC'!X126&lt;=27,
        'ÁREA COMPLEMENTARIA'!CO126&lt;=20,
        Q126&lt;=P126
      ),
      0,
         IF(
               Q126=0,
               0,
               IF(
                  Z126="SI",
                  Q126/P126,
                  IF(
                     AA126="SI",
                     75/100,IF(P126=12,Q126/P126, IF(P126=24,Q126/P126, IF(
         AND('ÁREA MEJORA COMPETENCIAL'!Y126&gt;6, N126&lt;3),
         N126/3,      IF(
            OR(P126="", P126=0),
            N126/3,
                     ""
                  )
               )
            )
         )
      )
   )
)))</f>
        <v/>
      </c>
      <c r="AD126" s="7"/>
      <c r="AE126" s="5"/>
      <c r="AF126" s="5"/>
      <c r="AG126" s="5"/>
      <c r="AH126" s="5"/>
      <c r="AI126" s="5"/>
      <c r="AJ126" s="5"/>
      <c r="AK126" s="5"/>
      <c r="AL126" s="5"/>
      <c r="AM126" s="5"/>
      <c r="AN126" s="5"/>
      <c r="AO126" s="138"/>
    </row>
    <row r="127" spans="1:42" s="59" customFormat="1" ht="18" customHeight="1" x14ac:dyDescent="0.3">
      <c r="A127" s="290" t="str">
        <f>IF(ISBLANK('ÁREA MEJORA COMPETENCIAL'!A127),"",'ÁREA MEJORA COMPETENCIAL'!A127)</f>
        <v/>
      </c>
      <c r="B127" s="291" t="str">
        <f>IF(ISBLANK('ÁREA MEJORA COMPETENCIAL'!B127),"",'ÁREA MEJORA COMPETENCIAL'!B127)</f>
        <v/>
      </c>
      <c r="C127" s="291" t="str">
        <f>IF(ISBLANK('ÁREA MEJORA COMPETENCIAL'!C127),"",'ÁREA MEJORA COMPETENCIAL'!C127)</f>
        <v/>
      </c>
      <c r="D127" s="292" t="str">
        <f>IF(ISBLANK('ÁREA MEJORA COMPETENCIAL'!D127),"",'ÁREA MEJORA COMPETENCIAL'!D127)</f>
        <v/>
      </c>
      <c r="E127" s="292" t="str">
        <f>IF(ISBLANK('ÁREA MEJORA COMPETENCIAL'!E127),"",'ÁREA MEJORA COMPETENCIAL'!E127)</f>
        <v/>
      </c>
      <c r="F127" s="292" t="str">
        <f>IF(ISBLANK('ÁREA MEJORA COMPETENCIAL'!F127),"",'ÁREA MEJORA COMPETENCIAL'!F127)</f>
        <v/>
      </c>
      <c r="G127" s="293"/>
      <c r="H127" s="294" t="str">
        <f>IF(ISBLANK('ÁREA MEJORA COMPETENCIAL'!S127),"",IF('ÁREA MEJORA COMPETENCIAL'!CX127="","",IF('ÁREA MEJORA COMPETENCIAL'!CX127&gt;=0,"SI","NO")))</f>
        <v/>
      </c>
      <c r="I127" s="295" t="str">
        <f>IF('ÁREA MEJORA COMPETENCIAL'!CY127="VER RESULTADOS","",'ÁREA MEJORA COMPETENCIAL'!CY127)</f>
        <v/>
      </c>
      <c r="J127" s="296" t="str">
        <f>IF(ISBLANK('ÁREA MEJORA COMPETENCIAL'!S127),"",IF('ÁREA MEJORA COMPETENCIAL'!CX127="","",IF('ÁREA ACOMPAÑAMIENTO INT TÉC'!Y127&gt;=0,"SI","NO")))</f>
        <v/>
      </c>
      <c r="K127" s="297" t="str">
        <f>IF('ÁREA ACOMPAÑAMIENTO INT TÉC'!Z127="VER RESULTADOS","",'ÁREA ACOMPAÑAMIENTO INT TÉC'!Z127)</f>
        <v/>
      </c>
      <c r="L127" s="298" t="str">
        <f>IF(ISBLANK('ÁREA MEJORA COMPETENCIAL'!S127),"",IF('ÁREA MEJORA COMPETENCIAL'!CX127="","",IF('ÁREA COMPLEMENTARIA'!CP127&gt;=0,"SI","NO")))</f>
        <v/>
      </c>
      <c r="M127" s="299" t="str">
        <f>IF('ÁREA COMPLEMENTARIA'!CQ127="VER RESULTADOS","",'ÁREA COMPLEMENTARIA'!CQ127)</f>
        <v/>
      </c>
      <c r="N127" s="300" t="str">
        <f>IF('ÁREA MEJORA COMPETENCIAL'!CX127="","",IF(ISBLANK('ÁREA MEJORA COMPETENCIAL'!S127),"",COUNTIF(H127:L127,"SI")))</f>
        <v/>
      </c>
      <c r="O127" s="300" t="str">
        <f>IF(ISBLANK('ÁREA MEJORA COMPETENCIAL'!S127),"",
IF('ÁREA MEJORA COMPETENCIAL'!Y127=1,12,
IF('ÁREA MEJORA COMPETENCIAL'!Y127=2,24,
IF('ÁREA MEJORA COMPETENCIAL'!Y127=3,37,IF('ÁREA MEJORA COMPETENCIAL'!T127=4,54,
IF('ÁREA MEJORA COMPETENCIAL'!Y127=5,66,
IF('ÁREA MEJORA COMPETENCIAL'!Y127=6,79,
IF('ÁREA MEJORA COMPETENCIAL'!Y127=7,95,
IF('ÁREA MEJORA COMPETENCIAL'!Y127=8,108,
IF('ÁREA MEJORA COMPETENCIAL'!Y127=9,120,
IF('ÁREA MEJORA COMPETENCIAL'!Y127=10,132,
IF('ÁREA MEJORA COMPETENCIAL'!Y127=11,145,
IF('ÁREA MEJORA COMPETENCIAL'!Y127=12,161,
IF('ÁREA MEJORA COMPETENCIAL'!Y127=13,174,
IF('ÁREA MEJORA COMPETENCIAL'!Y127=14,186,
IF('ÁREA MEJORA COMPETENCIAL'!Y127=15,199,
IF('ÁREA MEJORA COMPETENCIAL'!Y127=16,211,
IF('ÁREA MEJORA COMPETENCIAL'!Y127=17,228,
IF('ÁREA MEJORA COMPETENCIAL'!Y127=18,240,
"")))))))))))))))))))</f>
        <v/>
      </c>
      <c r="P127" s="301" t="str">
        <f>IF(ISBLANK('ÁREA MEJORA COMPETENCIAL'!S127),"",
IF('ÁREA MEJORA COMPETENCIAL'!Y127=1,12,
IF('ÁREA MEJORA COMPETENCIAL'!Y127=2,24,
IF('ÁREA MEJORA COMPETENCIAL'!Y127=7,95,
IF('ÁREA MEJORA COMPETENCIAL'!Y127=8,108,
IF('ÁREA MEJORA COMPETENCIAL'!Y127=9,120,
IF('ÁREA MEJORA COMPETENCIAL'!Y127=10,132,
IF('ÁREA MEJORA COMPETENCIAL'!Y127=11,145,
IF('ÁREA MEJORA COMPETENCIAL'!Y127=12,161,
IF('ÁREA MEJORA COMPETENCIAL'!Y127=13,174,
IF('ÁREA MEJORA COMPETENCIAL'!Y127=14,186,
IF('ÁREA MEJORA COMPETENCIAL'!Y127=15,199,
IF('ÁREA MEJORA COMPETENCIAL'!Y127=16,211,
IF('ÁREA MEJORA COMPETENCIAL'!Y127=17,228,
IF('ÁREA MEJORA COMPETENCIAL'!Y127=18,240,
"")))))))))))))))</f>
        <v/>
      </c>
      <c r="Q127" s="302" t="str">
        <f>IF(ISBLANK('ÁREA MEJORA COMPETENCIAL'!S127),"",SUM('ÁREA MEJORA COMPETENCIAL'!CW127,'ÁREA ACOMPAÑAMIENTO INT TÉC'!X127,'ÁREA COMPLEMENTARIA'!CO127))</f>
        <v/>
      </c>
      <c r="R127" s="303" t="str">
        <f>IF(N127="","",IF(Q127&gt;=P127,"",IF(AND(H127="NO",'ÁREA MEJORA COMPETENCIAL'!CY127&gt;=75%,'ÁREA ACOMPAÑAMIENTO INT TÉC'!Z127&gt;=75%,'ÁREA COMPLEMENTARIA'!CQ127&gt;=75%),"SI","NO")))</f>
        <v/>
      </c>
      <c r="S127" s="303" t="str">
        <f>IF(N127="","",IF(Q127&gt;=P127,"",(IF(AND(J127="NO",'ÁREA ACOMPAÑAMIENTO INT TÉC'!Z127&gt;=75%,'ÁREA MEJORA COMPETENCIAL'!CY127&gt;=75%,'ÁREA COMPLEMENTARIA'!CQ127&gt;=75%),"SI","NO"))))</f>
        <v/>
      </c>
      <c r="T127" s="303" t="str">
        <f>IF(N127="","",IF(Q127&gt;=P127,"",(IF(AND(L127="NO",'ÁREA COMPLEMENTARIA'!CQ127&gt;=75%,'ÁREA MEJORA COMPETENCIAL'!CY127&gt;=75%,'ÁREA ACOMPAÑAMIENTO INT TÉC'!Z127&gt;=75%),"SI","NO"))))</f>
        <v/>
      </c>
      <c r="U127" s="300" t="str">
        <f t="shared" si="12"/>
        <v/>
      </c>
      <c r="V127" s="300" t="str">
        <f t="shared" si="13"/>
        <v/>
      </c>
      <c r="W127" s="300" t="str">
        <f>IF(
 Q127=0,
 "NO",
 IF(
  OR('ÁREA MEJORA COMPETENCIAL'!Y127=0, ISBLANK('ÁREA MEJORA COMPETENCIAL'!S127)),
  "",
  IF(
   AND(U127&lt;&gt;"NO PARTICIPANTE", V127&lt;&gt;"NO PARTICIPANTE"),
   "SI",
   "NO"
  )
 )
)</f>
        <v/>
      </c>
      <c r="X127" s="300" t="str">
        <f t="shared" si="14"/>
        <v/>
      </c>
      <c r="Y127" s="300" t="str">
        <f t="shared" si="15"/>
        <v/>
      </c>
      <c r="Z127" s="304" t="str">
        <f>IF(AND('ÁREA MEJORA COMPETENCIAL'!Y127&gt;6,'ÁREA MEJORA COMPETENCIAL'!CW127&gt;=32,'ÁREA ACOMPAÑAMIENTO INT TÉC'!X127&gt;=27,'ÁREA COMPLEMENTARIA'!CO127&gt;=20,Q127&gt;=P127),"SI","")</f>
        <v/>
      </c>
      <c r="AA127" s="305" t="str">
        <f>IF(ISBLANK('ÁREA MEJORA COMPETENCIAL'!S127),"",IF(Q127&gt;=P127,"",IF('ÁREA COMPLEMENTARIA'!CN127="","NO PROCEDE",IF(N127=3,"",IF(OR(R127="SI",S127="SI",T127="SI"),"SI","NO")))))</f>
        <v/>
      </c>
      <c r="AB127" s="300" t="str">
        <f>IF(ISBLANK('ÁREA MEJORA COMPETENCIAL'!S127),"",IF(AA127="SI", "SI(*)",IF(OR(N127=3,X127="SI",Y127="SI",Z127="SI"),"SI","NO")))</f>
        <v/>
      </c>
      <c r="AC127" s="331" t="str">
        <f>IF(
   ISBLANK('ÁREA MEJORA COMPETENCIAL'!S127),
   "",
   IF(
      AND(
        'ÁREA MEJORA COMPETENCIAL'!Y127&gt;6,
        'ÁREA MEJORA COMPETENCIAL'!CW127&lt;=32,
        'ÁREA ACOMPAÑAMIENTO INT TÉC'!X127&lt;=27,
        'ÁREA COMPLEMENTARIA'!CO127&lt;=20,
        Q127&lt;=P127
      ),
      0,
         IF(
               Q127=0,
               0,
               IF(
                  Z127="SI",
                  Q127/P127,
                  IF(
                     AA127="SI",
                     75/100,IF(P127=12,Q127/P127, IF(P127=24,Q127/P127, IF(
         AND('ÁREA MEJORA COMPETENCIAL'!Y127&gt;6, N127&lt;3),
         N127/3,      IF(
            OR(P127="", P127=0),
            N127/3,
                     ""
                  )
               )
            )
         )
      )
   )
)))</f>
        <v/>
      </c>
      <c r="AD127" s="7"/>
      <c r="AE127" s="5"/>
      <c r="AF127" s="5"/>
      <c r="AG127" s="5"/>
      <c r="AH127" s="5"/>
      <c r="AI127" s="5"/>
      <c r="AJ127" s="5"/>
      <c r="AK127" s="5"/>
      <c r="AL127" s="5"/>
      <c r="AM127" s="5"/>
      <c r="AN127" s="5"/>
      <c r="AO127" s="138"/>
    </row>
    <row r="128" spans="1:42" s="59" customFormat="1" ht="18" customHeight="1" x14ac:dyDescent="0.3">
      <c r="A128" s="290" t="str">
        <f>IF(ISBLANK('ÁREA MEJORA COMPETENCIAL'!A128),"",'ÁREA MEJORA COMPETENCIAL'!A128)</f>
        <v/>
      </c>
      <c r="B128" s="291" t="str">
        <f>IF(ISBLANK('ÁREA MEJORA COMPETENCIAL'!B128),"",'ÁREA MEJORA COMPETENCIAL'!B128)</f>
        <v/>
      </c>
      <c r="C128" s="291" t="str">
        <f>IF(ISBLANK('ÁREA MEJORA COMPETENCIAL'!C128),"",'ÁREA MEJORA COMPETENCIAL'!C128)</f>
        <v/>
      </c>
      <c r="D128" s="292" t="str">
        <f>IF(ISBLANK('ÁREA MEJORA COMPETENCIAL'!D128),"",'ÁREA MEJORA COMPETENCIAL'!D128)</f>
        <v/>
      </c>
      <c r="E128" s="292" t="str">
        <f>IF(ISBLANK('ÁREA MEJORA COMPETENCIAL'!E128),"",'ÁREA MEJORA COMPETENCIAL'!E128)</f>
        <v/>
      </c>
      <c r="F128" s="292" t="str">
        <f>IF(ISBLANK('ÁREA MEJORA COMPETENCIAL'!F128),"",'ÁREA MEJORA COMPETENCIAL'!F128)</f>
        <v/>
      </c>
      <c r="G128" s="293"/>
      <c r="H128" s="294" t="str">
        <f>IF(ISBLANK('ÁREA MEJORA COMPETENCIAL'!S128),"",IF('ÁREA MEJORA COMPETENCIAL'!CX128="","",IF('ÁREA MEJORA COMPETENCIAL'!CX128&gt;=0,"SI","NO")))</f>
        <v/>
      </c>
      <c r="I128" s="295" t="str">
        <f>IF('ÁREA MEJORA COMPETENCIAL'!CY128="VER RESULTADOS","",'ÁREA MEJORA COMPETENCIAL'!CY128)</f>
        <v/>
      </c>
      <c r="J128" s="296" t="str">
        <f>IF(ISBLANK('ÁREA MEJORA COMPETENCIAL'!S128),"",IF('ÁREA MEJORA COMPETENCIAL'!CX128="","",IF('ÁREA ACOMPAÑAMIENTO INT TÉC'!Y128&gt;=0,"SI","NO")))</f>
        <v/>
      </c>
      <c r="K128" s="297" t="str">
        <f>IF('ÁREA ACOMPAÑAMIENTO INT TÉC'!Z128="VER RESULTADOS","",'ÁREA ACOMPAÑAMIENTO INT TÉC'!Z128)</f>
        <v/>
      </c>
      <c r="L128" s="298" t="str">
        <f>IF(ISBLANK('ÁREA MEJORA COMPETENCIAL'!S128),"",IF('ÁREA MEJORA COMPETENCIAL'!CX128="","",IF('ÁREA COMPLEMENTARIA'!CP128&gt;=0,"SI","NO")))</f>
        <v/>
      </c>
      <c r="M128" s="299" t="str">
        <f>IF('ÁREA COMPLEMENTARIA'!CQ128="VER RESULTADOS","",'ÁREA COMPLEMENTARIA'!CQ128)</f>
        <v/>
      </c>
      <c r="N128" s="300" t="str">
        <f>IF('ÁREA MEJORA COMPETENCIAL'!CX128="","",IF(ISBLANK('ÁREA MEJORA COMPETENCIAL'!S128),"",COUNTIF(H128:L128,"SI")))</f>
        <v/>
      </c>
      <c r="O128" s="300" t="str">
        <f>IF(ISBLANK('ÁREA MEJORA COMPETENCIAL'!S128),"",
IF('ÁREA MEJORA COMPETENCIAL'!Y128=1,12,
IF('ÁREA MEJORA COMPETENCIAL'!Y128=2,24,
IF('ÁREA MEJORA COMPETENCIAL'!Y128=3,37,IF('ÁREA MEJORA COMPETENCIAL'!T128=4,54,
IF('ÁREA MEJORA COMPETENCIAL'!Y128=5,66,
IF('ÁREA MEJORA COMPETENCIAL'!Y128=6,79,
IF('ÁREA MEJORA COMPETENCIAL'!Y128=7,95,
IF('ÁREA MEJORA COMPETENCIAL'!Y128=8,108,
IF('ÁREA MEJORA COMPETENCIAL'!Y128=9,120,
IF('ÁREA MEJORA COMPETENCIAL'!Y128=10,132,
IF('ÁREA MEJORA COMPETENCIAL'!Y128=11,145,
IF('ÁREA MEJORA COMPETENCIAL'!Y128=12,161,
IF('ÁREA MEJORA COMPETENCIAL'!Y128=13,174,
IF('ÁREA MEJORA COMPETENCIAL'!Y128=14,186,
IF('ÁREA MEJORA COMPETENCIAL'!Y128=15,199,
IF('ÁREA MEJORA COMPETENCIAL'!Y128=16,211,
IF('ÁREA MEJORA COMPETENCIAL'!Y128=17,228,
IF('ÁREA MEJORA COMPETENCIAL'!Y128=18,240,
"")))))))))))))))))))</f>
        <v/>
      </c>
      <c r="P128" s="301" t="str">
        <f>IF(ISBLANK('ÁREA MEJORA COMPETENCIAL'!S128),"",
IF('ÁREA MEJORA COMPETENCIAL'!Y128=1,12,
IF('ÁREA MEJORA COMPETENCIAL'!Y128=2,24,
IF('ÁREA MEJORA COMPETENCIAL'!Y128=7,95,
IF('ÁREA MEJORA COMPETENCIAL'!Y128=8,108,
IF('ÁREA MEJORA COMPETENCIAL'!Y128=9,120,
IF('ÁREA MEJORA COMPETENCIAL'!Y128=10,132,
IF('ÁREA MEJORA COMPETENCIAL'!Y128=11,145,
IF('ÁREA MEJORA COMPETENCIAL'!Y128=12,161,
IF('ÁREA MEJORA COMPETENCIAL'!Y128=13,174,
IF('ÁREA MEJORA COMPETENCIAL'!Y128=14,186,
IF('ÁREA MEJORA COMPETENCIAL'!Y128=15,199,
IF('ÁREA MEJORA COMPETENCIAL'!Y128=16,211,
IF('ÁREA MEJORA COMPETENCIAL'!Y128=17,228,
IF('ÁREA MEJORA COMPETENCIAL'!Y128=18,240,
"")))))))))))))))</f>
        <v/>
      </c>
      <c r="Q128" s="302" t="str">
        <f>IF(ISBLANK('ÁREA MEJORA COMPETENCIAL'!S128),"",SUM('ÁREA MEJORA COMPETENCIAL'!CW128,'ÁREA ACOMPAÑAMIENTO INT TÉC'!X128,'ÁREA COMPLEMENTARIA'!CO128))</f>
        <v/>
      </c>
      <c r="R128" s="303" t="str">
        <f>IF(N128="","",IF(Q128&gt;=P128,"",IF(AND(H128="NO",'ÁREA MEJORA COMPETENCIAL'!CY128&gt;=75%,'ÁREA ACOMPAÑAMIENTO INT TÉC'!Z128&gt;=75%,'ÁREA COMPLEMENTARIA'!CQ128&gt;=75%),"SI","NO")))</f>
        <v/>
      </c>
      <c r="S128" s="303" t="str">
        <f>IF(N128="","",IF(Q128&gt;=P128,"",(IF(AND(J128="NO",'ÁREA ACOMPAÑAMIENTO INT TÉC'!Z128&gt;=75%,'ÁREA MEJORA COMPETENCIAL'!CY128&gt;=75%,'ÁREA COMPLEMENTARIA'!CQ128&gt;=75%),"SI","NO"))))</f>
        <v/>
      </c>
      <c r="T128" s="303" t="str">
        <f>IF(N128="","",IF(Q128&gt;=P128,"",(IF(AND(L128="NO",'ÁREA COMPLEMENTARIA'!CQ128&gt;=75%,'ÁREA MEJORA COMPETENCIAL'!CY128&gt;=75%,'ÁREA ACOMPAÑAMIENTO INT TÉC'!Z128&gt;=75%),"SI","NO"))))</f>
        <v/>
      </c>
      <c r="U128" s="300" t="str">
        <f t="shared" si="12"/>
        <v/>
      </c>
      <c r="V128" s="300" t="str">
        <f t="shared" si="13"/>
        <v/>
      </c>
      <c r="W128" s="300" t="str">
        <f>IF(
 Q128=0,
 "NO",
 IF(
  OR('ÁREA MEJORA COMPETENCIAL'!Y128=0, ISBLANK('ÁREA MEJORA COMPETENCIAL'!S128)),
  "",
  IF(
   AND(U128&lt;&gt;"NO PARTICIPANTE", V128&lt;&gt;"NO PARTICIPANTE"),
   "SI",
   "NO"
  )
 )
)</f>
        <v/>
      </c>
      <c r="X128" s="300" t="str">
        <f t="shared" si="14"/>
        <v/>
      </c>
      <c r="Y128" s="300" t="str">
        <f t="shared" si="15"/>
        <v/>
      </c>
      <c r="Z128" s="304" t="str">
        <f>IF(AND('ÁREA MEJORA COMPETENCIAL'!Y128&gt;6,'ÁREA MEJORA COMPETENCIAL'!CW128&gt;=32,'ÁREA ACOMPAÑAMIENTO INT TÉC'!X128&gt;=27,'ÁREA COMPLEMENTARIA'!CO128&gt;=20,Q128&gt;=P128),"SI","")</f>
        <v/>
      </c>
      <c r="AA128" s="305" t="str">
        <f>IF(ISBLANK('ÁREA MEJORA COMPETENCIAL'!S128),"",IF(Q128&gt;=P128,"",IF('ÁREA COMPLEMENTARIA'!CN128="","NO PROCEDE",IF(N128=3,"",IF(OR(R128="SI",S128="SI",T128="SI"),"SI","NO")))))</f>
        <v/>
      </c>
      <c r="AB128" s="300" t="str">
        <f>IF(ISBLANK('ÁREA MEJORA COMPETENCIAL'!S128),"",IF(AA128="SI", "SI(*)",IF(OR(N128=3,X128="SI",Y128="SI",Z128="SI"),"SI","NO")))</f>
        <v/>
      </c>
      <c r="AC128" s="331" t="str">
        <f>IF(
   ISBLANK('ÁREA MEJORA COMPETENCIAL'!S128),
   "",
   IF(
      AND(
        'ÁREA MEJORA COMPETENCIAL'!Y128&gt;6,
        'ÁREA MEJORA COMPETENCIAL'!CW128&lt;=32,
        'ÁREA ACOMPAÑAMIENTO INT TÉC'!X128&lt;=27,
        'ÁREA COMPLEMENTARIA'!CO128&lt;=20,
        Q128&lt;=P128
      ),
      0,
         IF(
               Q128=0,
               0,
               IF(
                  Z128="SI",
                  Q128/P128,
                  IF(
                     AA128="SI",
                     75/100,IF(P128=12,Q128/P128, IF(P128=24,Q128/P128, IF(
         AND('ÁREA MEJORA COMPETENCIAL'!Y128&gt;6, N128&lt;3),
         N128/3,      IF(
            OR(P128="", P128=0),
            N128/3,
                     ""
                  )
               )
            )
         )
      )
   )
)))</f>
        <v/>
      </c>
      <c r="AD128" s="7"/>
      <c r="AE128" s="5"/>
      <c r="AF128" s="5"/>
      <c r="AG128" s="5"/>
      <c r="AH128" s="5"/>
      <c r="AI128" s="5"/>
      <c r="AJ128" s="5"/>
      <c r="AK128" s="5"/>
      <c r="AL128" s="5"/>
      <c r="AM128" s="5"/>
      <c r="AN128" s="5"/>
      <c r="AO128" s="138"/>
    </row>
    <row r="129" spans="1:42" s="59" customFormat="1" ht="18" customHeight="1" x14ac:dyDescent="0.3">
      <c r="A129" s="290" t="str">
        <f>IF(ISBLANK('ÁREA MEJORA COMPETENCIAL'!A129),"",'ÁREA MEJORA COMPETENCIAL'!A129)</f>
        <v/>
      </c>
      <c r="B129" s="291" t="str">
        <f>IF(ISBLANK('ÁREA MEJORA COMPETENCIAL'!B129),"",'ÁREA MEJORA COMPETENCIAL'!B129)</f>
        <v/>
      </c>
      <c r="C129" s="291" t="str">
        <f>IF(ISBLANK('ÁREA MEJORA COMPETENCIAL'!C129),"",'ÁREA MEJORA COMPETENCIAL'!C129)</f>
        <v/>
      </c>
      <c r="D129" s="292" t="str">
        <f>IF(ISBLANK('ÁREA MEJORA COMPETENCIAL'!D129),"",'ÁREA MEJORA COMPETENCIAL'!D129)</f>
        <v/>
      </c>
      <c r="E129" s="292" t="str">
        <f>IF(ISBLANK('ÁREA MEJORA COMPETENCIAL'!E129),"",'ÁREA MEJORA COMPETENCIAL'!E129)</f>
        <v/>
      </c>
      <c r="F129" s="292" t="str">
        <f>IF(ISBLANK('ÁREA MEJORA COMPETENCIAL'!F129),"",'ÁREA MEJORA COMPETENCIAL'!F129)</f>
        <v/>
      </c>
      <c r="G129" s="293"/>
      <c r="H129" s="294" t="str">
        <f>IF(ISBLANK('ÁREA MEJORA COMPETENCIAL'!S129),"",IF('ÁREA MEJORA COMPETENCIAL'!CX129="","",IF('ÁREA MEJORA COMPETENCIAL'!CX129&gt;=0,"SI","NO")))</f>
        <v/>
      </c>
      <c r="I129" s="295" t="str">
        <f>IF('ÁREA MEJORA COMPETENCIAL'!CY129="VER RESULTADOS","",'ÁREA MEJORA COMPETENCIAL'!CY129)</f>
        <v/>
      </c>
      <c r="J129" s="296" t="str">
        <f>IF(ISBLANK('ÁREA MEJORA COMPETENCIAL'!S129),"",IF('ÁREA MEJORA COMPETENCIAL'!CX129="","",IF('ÁREA ACOMPAÑAMIENTO INT TÉC'!Y129&gt;=0,"SI","NO")))</f>
        <v/>
      </c>
      <c r="K129" s="297" t="str">
        <f>IF('ÁREA ACOMPAÑAMIENTO INT TÉC'!Z129="VER RESULTADOS","",'ÁREA ACOMPAÑAMIENTO INT TÉC'!Z129)</f>
        <v/>
      </c>
      <c r="L129" s="298" t="str">
        <f>IF(ISBLANK('ÁREA MEJORA COMPETENCIAL'!S129),"",IF('ÁREA MEJORA COMPETENCIAL'!CX129="","",IF('ÁREA COMPLEMENTARIA'!CP129&gt;=0,"SI","NO")))</f>
        <v/>
      </c>
      <c r="M129" s="299" t="str">
        <f>IF('ÁREA COMPLEMENTARIA'!CQ129="VER RESULTADOS","",'ÁREA COMPLEMENTARIA'!CQ129)</f>
        <v/>
      </c>
      <c r="N129" s="300" t="str">
        <f>IF('ÁREA MEJORA COMPETENCIAL'!CX129="","",IF(ISBLANK('ÁREA MEJORA COMPETENCIAL'!S129),"",COUNTIF(H129:L129,"SI")))</f>
        <v/>
      </c>
      <c r="O129" s="300" t="str">
        <f>IF(ISBLANK('ÁREA MEJORA COMPETENCIAL'!S129),"",
IF('ÁREA MEJORA COMPETENCIAL'!Y129=1,12,
IF('ÁREA MEJORA COMPETENCIAL'!Y129=2,24,
IF('ÁREA MEJORA COMPETENCIAL'!Y129=3,37,IF('ÁREA MEJORA COMPETENCIAL'!T129=4,54,
IF('ÁREA MEJORA COMPETENCIAL'!Y129=5,66,
IF('ÁREA MEJORA COMPETENCIAL'!Y129=6,79,
IF('ÁREA MEJORA COMPETENCIAL'!Y129=7,95,
IF('ÁREA MEJORA COMPETENCIAL'!Y129=8,108,
IF('ÁREA MEJORA COMPETENCIAL'!Y129=9,120,
IF('ÁREA MEJORA COMPETENCIAL'!Y129=10,132,
IF('ÁREA MEJORA COMPETENCIAL'!Y129=11,145,
IF('ÁREA MEJORA COMPETENCIAL'!Y129=12,161,
IF('ÁREA MEJORA COMPETENCIAL'!Y129=13,174,
IF('ÁREA MEJORA COMPETENCIAL'!Y129=14,186,
IF('ÁREA MEJORA COMPETENCIAL'!Y129=15,199,
IF('ÁREA MEJORA COMPETENCIAL'!Y129=16,211,
IF('ÁREA MEJORA COMPETENCIAL'!Y129=17,228,
IF('ÁREA MEJORA COMPETENCIAL'!Y129=18,240,
"")))))))))))))))))))</f>
        <v/>
      </c>
      <c r="P129" s="301" t="str">
        <f>IF(ISBLANK('ÁREA MEJORA COMPETENCIAL'!S129),"",
IF('ÁREA MEJORA COMPETENCIAL'!Y129=1,12,
IF('ÁREA MEJORA COMPETENCIAL'!Y129=2,24,
IF('ÁREA MEJORA COMPETENCIAL'!Y129=7,95,
IF('ÁREA MEJORA COMPETENCIAL'!Y129=8,108,
IF('ÁREA MEJORA COMPETENCIAL'!Y129=9,120,
IF('ÁREA MEJORA COMPETENCIAL'!Y129=10,132,
IF('ÁREA MEJORA COMPETENCIAL'!Y129=11,145,
IF('ÁREA MEJORA COMPETENCIAL'!Y129=12,161,
IF('ÁREA MEJORA COMPETENCIAL'!Y129=13,174,
IF('ÁREA MEJORA COMPETENCIAL'!Y129=14,186,
IF('ÁREA MEJORA COMPETENCIAL'!Y129=15,199,
IF('ÁREA MEJORA COMPETENCIAL'!Y129=16,211,
IF('ÁREA MEJORA COMPETENCIAL'!Y129=17,228,
IF('ÁREA MEJORA COMPETENCIAL'!Y129=18,240,
"")))))))))))))))</f>
        <v/>
      </c>
      <c r="Q129" s="302" t="str">
        <f>IF(ISBLANK('ÁREA MEJORA COMPETENCIAL'!S129),"",SUM('ÁREA MEJORA COMPETENCIAL'!CW129,'ÁREA ACOMPAÑAMIENTO INT TÉC'!X129,'ÁREA COMPLEMENTARIA'!CO129))</f>
        <v/>
      </c>
      <c r="R129" s="303" t="str">
        <f>IF(N129="","",IF(Q129&gt;=P129,"",IF(AND(H129="NO",'ÁREA MEJORA COMPETENCIAL'!CY129&gt;=75%,'ÁREA ACOMPAÑAMIENTO INT TÉC'!Z129&gt;=75%,'ÁREA COMPLEMENTARIA'!CQ129&gt;=75%),"SI","NO")))</f>
        <v/>
      </c>
      <c r="S129" s="303" t="str">
        <f>IF(N129="","",IF(Q129&gt;=P129,"",(IF(AND(J129="NO",'ÁREA ACOMPAÑAMIENTO INT TÉC'!Z129&gt;=75%,'ÁREA MEJORA COMPETENCIAL'!CY129&gt;=75%,'ÁREA COMPLEMENTARIA'!CQ129&gt;=75%),"SI","NO"))))</f>
        <v/>
      </c>
      <c r="T129" s="303" t="str">
        <f>IF(N129="","",IF(Q129&gt;=P129,"",(IF(AND(L129="NO",'ÁREA COMPLEMENTARIA'!CQ129&gt;=75%,'ÁREA MEJORA COMPETENCIAL'!CY129&gt;=75%,'ÁREA ACOMPAÑAMIENTO INT TÉC'!Z129&gt;=75%),"SI","NO"))))</f>
        <v/>
      </c>
      <c r="U129" s="300" t="str">
        <f t="shared" si="12"/>
        <v/>
      </c>
      <c r="V129" s="300" t="str">
        <f t="shared" si="13"/>
        <v/>
      </c>
      <c r="W129" s="300" t="str">
        <f>IF(
 Q129=0,
 "NO",
 IF(
  OR('ÁREA MEJORA COMPETENCIAL'!Y129=0, ISBLANK('ÁREA MEJORA COMPETENCIAL'!S129)),
  "",
  IF(
   AND(U129&lt;&gt;"NO PARTICIPANTE", V129&lt;&gt;"NO PARTICIPANTE"),
   "SI",
   "NO"
  )
 )
)</f>
        <v/>
      </c>
      <c r="X129" s="300" t="str">
        <f t="shared" si="14"/>
        <v/>
      </c>
      <c r="Y129" s="300" t="str">
        <f t="shared" si="15"/>
        <v/>
      </c>
      <c r="Z129" s="304" t="str">
        <f>IF(AND('ÁREA MEJORA COMPETENCIAL'!Y129&gt;6,'ÁREA MEJORA COMPETENCIAL'!CW129&gt;=32,'ÁREA ACOMPAÑAMIENTO INT TÉC'!X129&gt;=27,'ÁREA COMPLEMENTARIA'!CO129&gt;=20,Q129&gt;=P129),"SI","")</f>
        <v/>
      </c>
      <c r="AA129" s="305" t="str">
        <f>IF(ISBLANK('ÁREA MEJORA COMPETENCIAL'!S129),"",IF(Q129&gt;=P129,"",IF('ÁREA COMPLEMENTARIA'!CN129="","NO PROCEDE",IF(N129=3,"",IF(OR(R129="SI",S129="SI",T129="SI"),"SI","NO")))))</f>
        <v/>
      </c>
      <c r="AB129" s="300" t="str">
        <f>IF(ISBLANK('ÁREA MEJORA COMPETENCIAL'!S129),"",IF(AA129="SI", "SI(*)",IF(OR(N129=3,X129="SI",Y129="SI",Z129="SI"),"SI","NO")))</f>
        <v/>
      </c>
      <c r="AC129" s="331" t="str">
        <f>IF(
   ISBLANK('ÁREA MEJORA COMPETENCIAL'!S129),
   "",
   IF(
      AND(
        'ÁREA MEJORA COMPETENCIAL'!Y129&gt;6,
        'ÁREA MEJORA COMPETENCIAL'!CW129&lt;=32,
        'ÁREA ACOMPAÑAMIENTO INT TÉC'!X129&lt;=27,
        'ÁREA COMPLEMENTARIA'!CO129&lt;=20,
        Q129&lt;=P129
      ),
      0,
         IF(
               Q129=0,
               0,
               IF(
                  Z129="SI",
                  Q129/P129,
                  IF(
                     AA129="SI",
                     75/100,IF(P129=12,Q129/P129, IF(P129=24,Q129/P129, IF(
         AND('ÁREA MEJORA COMPETENCIAL'!Y129&gt;6, N129&lt;3),
         N129/3,      IF(
            OR(P129="", P129=0),
            N129/3,
                     ""
                  )
               )
            )
         )
      )
   )
)))</f>
        <v/>
      </c>
      <c r="AD129" s="7"/>
      <c r="AE129" s="5"/>
      <c r="AF129" s="5"/>
      <c r="AG129" s="5"/>
      <c r="AH129" s="5"/>
      <c r="AI129" s="5"/>
      <c r="AJ129" s="5"/>
      <c r="AK129" s="5"/>
      <c r="AL129" s="5"/>
      <c r="AM129" s="5"/>
      <c r="AN129" s="5"/>
      <c r="AO129" s="138"/>
    </row>
    <row r="130" spans="1:42" s="59" customFormat="1" ht="18" customHeight="1" x14ac:dyDescent="0.3">
      <c r="A130" s="290" t="str">
        <f>IF(ISBLANK('ÁREA MEJORA COMPETENCIAL'!A130),"",'ÁREA MEJORA COMPETENCIAL'!A130)</f>
        <v/>
      </c>
      <c r="B130" s="291" t="str">
        <f>IF(ISBLANK('ÁREA MEJORA COMPETENCIAL'!B130),"",'ÁREA MEJORA COMPETENCIAL'!B130)</f>
        <v/>
      </c>
      <c r="C130" s="291" t="str">
        <f>IF(ISBLANK('ÁREA MEJORA COMPETENCIAL'!C130),"",'ÁREA MEJORA COMPETENCIAL'!C130)</f>
        <v/>
      </c>
      <c r="D130" s="292" t="str">
        <f>IF(ISBLANK('ÁREA MEJORA COMPETENCIAL'!D130),"",'ÁREA MEJORA COMPETENCIAL'!D130)</f>
        <v/>
      </c>
      <c r="E130" s="292" t="str">
        <f>IF(ISBLANK('ÁREA MEJORA COMPETENCIAL'!E130),"",'ÁREA MEJORA COMPETENCIAL'!E130)</f>
        <v/>
      </c>
      <c r="F130" s="292" t="str">
        <f>IF(ISBLANK('ÁREA MEJORA COMPETENCIAL'!F130),"",'ÁREA MEJORA COMPETENCIAL'!F130)</f>
        <v/>
      </c>
      <c r="G130" s="293"/>
      <c r="H130" s="294" t="str">
        <f>IF(ISBLANK('ÁREA MEJORA COMPETENCIAL'!S130),"",IF('ÁREA MEJORA COMPETENCIAL'!CX130="","",IF('ÁREA MEJORA COMPETENCIAL'!CX130&gt;=0,"SI","NO")))</f>
        <v/>
      </c>
      <c r="I130" s="295" t="str">
        <f>IF('ÁREA MEJORA COMPETENCIAL'!CY130="VER RESULTADOS","",'ÁREA MEJORA COMPETENCIAL'!CY130)</f>
        <v/>
      </c>
      <c r="J130" s="296" t="str">
        <f>IF(ISBLANK('ÁREA MEJORA COMPETENCIAL'!S130),"",IF('ÁREA MEJORA COMPETENCIAL'!CX130="","",IF('ÁREA ACOMPAÑAMIENTO INT TÉC'!Y130&gt;=0,"SI","NO")))</f>
        <v/>
      </c>
      <c r="K130" s="297" t="str">
        <f>IF('ÁREA ACOMPAÑAMIENTO INT TÉC'!Z130="VER RESULTADOS","",'ÁREA ACOMPAÑAMIENTO INT TÉC'!Z130)</f>
        <v/>
      </c>
      <c r="L130" s="298" t="str">
        <f>IF(ISBLANK('ÁREA MEJORA COMPETENCIAL'!S130),"",IF('ÁREA MEJORA COMPETENCIAL'!CX130="","",IF('ÁREA COMPLEMENTARIA'!CP130&gt;=0,"SI","NO")))</f>
        <v/>
      </c>
      <c r="M130" s="299" t="str">
        <f>IF('ÁREA COMPLEMENTARIA'!CQ130="VER RESULTADOS","",'ÁREA COMPLEMENTARIA'!CQ130)</f>
        <v/>
      </c>
      <c r="N130" s="300" t="str">
        <f>IF('ÁREA MEJORA COMPETENCIAL'!CX130="","",IF(ISBLANK('ÁREA MEJORA COMPETENCIAL'!S130),"",COUNTIF(H130:L130,"SI")))</f>
        <v/>
      </c>
      <c r="O130" s="300" t="str">
        <f>IF(ISBLANK('ÁREA MEJORA COMPETENCIAL'!S130),"",
IF('ÁREA MEJORA COMPETENCIAL'!Y130=1,12,
IF('ÁREA MEJORA COMPETENCIAL'!Y130=2,24,
IF('ÁREA MEJORA COMPETENCIAL'!Y130=3,37,IF('ÁREA MEJORA COMPETENCIAL'!T130=4,54,
IF('ÁREA MEJORA COMPETENCIAL'!Y130=5,66,
IF('ÁREA MEJORA COMPETENCIAL'!Y130=6,79,
IF('ÁREA MEJORA COMPETENCIAL'!Y130=7,95,
IF('ÁREA MEJORA COMPETENCIAL'!Y130=8,108,
IF('ÁREA MEJORA COMPETENCIAL'!Y130=9,120,
IF('ÁREA MEJORA COMPETENCIAL'!Y130=10,132,
IF('ÁREA MEJORA COMPETENCIAL'!Y130=11,145,
IF('ÁREA MEJORA COMPETENCIAL'!Y130=12,161,
IF('ÁREA MEJORA COMPETENCIAL'!Y130=13,174,
IF('ÁREA MEJORA COMPETENCIAL'!Y130=14,186,
IF('ÁREA MEJORA COMPETENCIAL'!Y130=15,199,
IF('ÁREA MEJORA COMPETENCIAL'!Y130=16,211,
IF('ÁREA MEJORA COMPETENCIAL'!Y130=17,228,
IF('ÁREA MEJORA COMPETENCIAL'!Y130=18,240,
"")))))))))))))))))))</f>
        <v/>
      </c>
      <c r="P130" s="301" t="str">
        <f>IF(ISBLANK('ÁREA MEJORA COMPETENCIAL'!S130),"",
IF('ÁREA MEJORA COMPETENCIAL'!Y130=1,12,
IF('ÁREA MEJORA COMPETENCIAL'!Y130=2,24,
IF('ÁREA MEJORA COMPETENCIAL'!Y130=7,95,
IF('ÁREA MEJORA COMPETENCIAL'!Y130=8,108,
IF('ÁREA MEJORA COMPETENCIAL'!Y130=9,120,
IF('ÁREA MEJORA COMPETENCIAL'!Y130=10,132,
IF('ÁREA MEJORA COMPETENCIAL'!Y130=11,145,
IF('ÁREA MEJORA COMPETENCIAL'!Y130=12,161,
IF('ÁREA MEJORA COMPETENCIAL'!Y130=13,174,
IF('ÁREA MEJORA COMPETENCIAL'!Y130=14,186,
IF('ÁREA MEJORA COMPETENCIAL'!Y130=15,199,
IF('ÁREA MEJORA COMPETENCIAL'!Y130=16,211,
IF('ÁREA MEJORA COMPETENCIAL'!Y130=17,228,
IF('ÁREA MEJORA COMPETENCIAL'!Y130=18,240,
"")))))))))))))))</f>
        <v/>
      </c>
      <c r="Q130" s="302" t="str">
        <f>IF(ISBLANK('ÁREA MEJORA COMPETENCIAL'!S130),"",SUM('ÁREA MEJORA COMPETENCIAL'!CW130,'ÁREA ACOMPAÑAMIENTO INT TÉC'!X130,'ÁREA COMPLEMENTARIA'!CO130))</f>
        <v/>
      </c>
      <c r="R130" s="303" t="str">
        <f>IF(N130="","",IF(Q130&gt;=P130,"",IF(AND(H130="NO",'ÁREA MEJORA COMPETENCIAL'!CY130&gt;=75%,'ÁREA ACOMPAÑAMIENTO INT TÉC'!Z130&gt;=75%,'ÁREA COMPLEMENTARIA'!CQ130&gt;=75%),"SI","NO")))</f>
        <v/>
      </c>
      <c r="S130" s="303" t="str">
        <f>IF(N130="","",IF(Q130&gt;=P130,"",(IF(AND(J130="NO",'ÁREA ACOMPAÑAMIENTO INT TÉC'!Z130&gt;=75%,'ÁREA MEJORA COMPETENCIAL'!CY130&gt;=75%,'ÁREA COMPLEMENTARIA'!CQ130&gt;=75%),"SI","NO"))))</f>
        <v/>
      </c>
      <c r="T130" s="303" t="str">
        <f>IF(N130="","",IF(Q130&gt;=P130,"",(IF(AND(L130="NO",'ÁREA COMPLEMENTARIA'!CQ130&gt;=75%,'ÁREA MEJORA COMPETENCIAL'!CY130&gt;=75%,'ÁREA ACOMPAÑAMIENTO INT TÉC'!Z130&gt;=75%),"SI","NO"))))</f>
        <v/>
      </c>
      <c r="U130" s="300" t="str">
        <f t="shared" si="12"/>
        <v/>
      </c>
      <c r="V130" s="300" t="str">
        <f t="shared" si="13"/>
        <v/>
      </c>
      <c r="W130" s="300" t="str">
        <f>IF(
 Q130=0,
 "NO",
 IF(
  OR('ÁREA MEJORA COMPETENCIAL'!Y130=0, ISBLANK('ÁREA MEJORA COMPETENCIAL'!S130)),
  "",
  IF(
   AND(U130&lt;&gt;"NO PARTICIPANTE", V130&lt;&gt;"NO PARTICIPANTE"),
   "SI",
   "NO"
  )
 )
)</f>
        <v/>
      </c>
      <c r="X130" s="300" t="str">
        <f t="shared" si="14"/>
        <v/>
      </c>
      <c r="Y130" s="300" t="str">
        <f t="shared" si="15"/>
        <v/>
      </c>
      <c r="Z130" s="304" t="str">
        <f>IF(AND('ÁREA MEJORA COMPETENCIAL'!Y130&gt;6,'ÁREA MEJORA COMPETENCIAL'!CW130&gt;=32,'ÁREA ACOMPAÑAMIENTO INT TÉC'!X130&gt;=27,'ÁREA COMPLEMENTARIA'!CO130&gt;=20,Q130&gt;=P130),"SI","")</f>
        <v/>
      </c>
      <c r="AA130" s="305" t="str">
        <f>IF(ISBLANK('ÁREA MEJORA COMPETENCIAL'!S130),"",IF(Q130&gt;=P130,"",IF('ÁREA COMPLEMENTARIA'!CN130="","NO PROCEDE",IF(N130=3,"",IF(OR(R130="SI",S130="SI",T130="SI"),"SI","NO")))))</f>
        <v/>
      </c>
      <c r="AB130" s="300" t="str">
        <f>IF(ISBLANK('ÁREA MEJORA COMPETENCIAL'!S130),"",IF(AA130="SI", "SI(*)",IF(OR(N130=3,X130="SI",Y130="SI",Z130="SI"),"SI","NO")))</f>
        <v/>
      </c>
      <c r="AC130" s="331" t="str">
        <f>IF(
   ISBLANK('ÁREA MEJORA COMPETENCIAL'!S130),
   "",
   IF(
      AND(
        'ÁREA MEJORA COMPETENCIAL'!Y130&gt;6,
        'ÁREA MEJORA COMPETENCIAL'!CW130&lt;=32,
        'ÁREA ACOMPAÑAMIENTO INT TÉC'!X130&lt;=27,
        'ÁREA COMPLEMENTARIA'!CO130&lt;=20,
        Q130&lt;=P130
      ),
      0,
         IF(
               Q130=0,
               0,
               IF(
                  Z130="SI",
                  Q130/P130,
                  IF(
                     AA130="SI",
                     75/100,IF(P130=12,Q130/P130, IF(P130=24,Q130/P130, IF(
         AND('ÁREA MEJORA COMPETENCIAL'!Y130&gt;6, N130&lt;3),
         N130/3,      IF(
            OR(P130="", P130=0),
            N130/3,
                     ""
                  )
               )
            )
         )
      )
   )
)))</f>
        <v/>
      </c>
      <c r="AD130" s="7"/>
      <c r="AE130" s="5"/>
      <c r="AF130" s="5"/>
      <c r="AG130" s="5"/>
      <c r="AH130" s="5"/>
      <c r="AI130" s="5"/>
      <c r="AJ130" s="5"/>
      <c r="AK130" s="5"/>
      <c r="AL130" s="5"/>
      <c r="AM130" s="5"/>
      <c r="AN130" s="5"/>
      <c r="AO130" s="138"/>
    </row>
    <row r="131" spans="1:42" s="59" customFormat="1" ht="18" customHeight="1" x14ac:dyDescent="0.3">
      <c r="A131" s="290" t="str">
        <f>IF(ISBLANK('ÁREA MEJORA COMPETENCIAL'!A131),"",'ÁREA MEJORA COMPETENCIAL'!A131)</f>
        <v/>
      </c>
      <c r="B131" s="291" t="str">
        <f>IF(ISBLANK('ÁREA MEJORA COMPETENCIAL'!B131),"",'ÁREA MEJORA COMPETENCIAL'!B131)</f>
        <v/>
      </c>
      <c r="C131" s="291" t="str">
        <f>IF(ISBLANK('ÁREA MEJORA COMPETENCIAL'!C131),"",'ÁREA MEJORA COMPETENCIAL'!C131)</f>
        <v/>
      </c>
      <c r="D131" s="292" t="str">
        <f>IF(ISBLANK('ÁREA MEJORA COMPETENCIAL'!D131),"",'ÁREA MEJORA COMPETENCIAL'!D131)</f>
        <v/>
      </c>
      <c r="E131" s="292" t="str">
        <f>IF(ISBLANK('ÁREA MEJORA COMPETENCIAL'!E131),"",'ÁREA MEJORA COMPETENCIAL'!E131)</f>
        <v/>
      </c>
      <c r="F131" s="292" t="str">
        <f>IF(ISBLANK('ÁREA MEJORA COMPETENCIAL'!F131),"",'ÁREA MEJORA COMPETENCIAL'!F131)</f>
        <v/>
      </c>
      <c r="G131" s="293"/>
      <c r="H131" s="294" t="str">
        <f>IF(ISBLANK('ÁREA MEJORA COMPETENCIAL'!S131),"",IF('ÁREA MEJORA COMPETENCIAL'!CX131="","",IF('ÁREA MEJORA COMPETENCIAL'!CX131&gt;=0,"SI","NO")))</f>
        <v/>
      </c>
      <c r="I131" s="295" t="str">
        <f>IF('ÁREA MEJORA COMPETENCIAL'!CY131="VER RESULTADOS","",'ÁREA MEJORA COMPETENCIAL'!CY131)</f>
        <v/>
      </c>
      <c r="J131" s="296" t="str">
        <f>IF(ISBLANK('ÁREA MEJORA COMPETENCIAL'!S131),"",IF('ÁREA MEJORA COMPETENCIAL'!CX131="","",IF('ÁREA ACOMPAÑAMIENTO INT TÉC'!Y131&gt;=0,"SI","NO")))</f>
        <v/>
      </c>
      <c r="K131" s="297" t="str">
        <f>IF('ÁREA ACOMPAÑAMIENTO INT TÉC'!Z131="VER RESULTADOS","",'ÁREA ACOMPAÑAMIENTO INT TÉC'!Z131)</f>
        <v/>
      </c>
      <c r="L131" s="298" t="str">
        <f>IF(ISBLANK('ÁREA MEJORA COMPETENCIAL'!S131),"",IF('ÁREA MEJORA COMPETENCIAL'!CX131="","",IF('ÁREA COMPLEMENTARIA'!CP131&gt;=0,"SI","NO")))</f>
        <v/>
      </c>
      <c r="M131" s="299" t="str">
        <f>IF('ÁREA COMPLEMENTARIA'!CQ131="VER RESULTADOS","",'ÁREA COMPLEMENTARIA'!CQ131)</f>
        <v/>
      </c>
      <c r="N131" s="300" t="str">
        <f>IF('ÁREA MEJORA COMPETENCIAL'!CX131="","",IF(ISBLANK('ÁREA MEJORA COMPETENCIAL'!S131),"",COUNTIF(H131:L131,"SI")))</f>
        <v/>
      </c>
      <c r="O131" s="300" t="str">
        <f>IF(ISBLANK('ÁREA MEJORA COMPETENCIAL'!S131),"",
IF('ÁREA MEJORA COMPETENCIAL'!Y131=1,12,
IF('ÁREA MEJORA COMPETENCIAL'!Y131=2,24,
IF('ÁREA MEJORA COMPETENCIAL'!Y131=3,37,IF('ÁREA MEJORA COMPETENCIAL'!T131=4,54,
IF('ÁREA MEJORA COMPETENCIAL'!Y131=5,66,
IF('ÁREA MEJORA COMPETENCIAL'!Y131=6,79,
IF('ÁREA MEJORA COMPETENCIAL'!Y131=7,95,
IF('ÁREA MEJORA COMPETENCIAL'!Y131=8,108,
IF('ÁREA MEJORA COMPETENCIAL'!Y131=9,120,
IF('ÁREA MEJORA COMPETENCIAL'!Y131=10,132,
IF('ÁREA MEJORA COMPETENCIAL'!Y131=11,145,
IF('ÁREA MEJORA COMPETENCIAL'!Y131=12,161,
IF('ÁREA MEJORA COMPETENCIAL'!Y131=13,174,
IF('ÁREA MEJORA COMPETENCIAL'!Y131=14,186,
IF('ÁREA MEJORA COMPETENCIAL'!Y131=15,199,
IF('ÁREA MEJORA COMPETENCIAL'!Y131=16,211,
IF('ÁREA MEJORA COMPETENCIAL'!Y131=17,228,
IF('ÁREA MEJORA COMPETENCIAL'!Y131=18,240,
"")))))))))))))))))))</f>
        <v/>
      </c>
      <c r="P131" s="301" t="str">
        <f>IF(ISBLANK('ÁREA MEJORA COMPETENCIAL'!S131),"",
IF('ÁREA MEJORA COMPETENCIAL'!Y131=1,12,
IF('ÁREA MEJORA COMPETENCIAL'!Y131=2,24,
IF('ÁREA MEJORA COMPETENCIAL'!Y131=7,95,
IF('ÁREA MEJORA COMPETENCIAL'!Y131=8,108,
IF('ÁREA MEJORA COMPETENCIAL'!Y131=9,120,
IF('ÁREA MEJORA COMPETENCIAL'!Y131=10,132,
IF('ÁREA MEJORA COMPETENCIAL'!Y131=11,145,
IF('ÁREA MEJORA COMPETENCIAL'!Y131=12,161,
IF('ÁREA MEJORA COMPETENCIAL'!Y131=13,174,
IF('ÁREA MEJORA COMPETENCIAL'!Y131=14,186,
IF('ÁREA MEJORA COMPETENCIAL'!Y131=15,199,
IF('ÁREA MEJORA COMPETENCIAL'!Y131=16,211,
IF('ÁREA MEJORA COMPETENCIAL'!Y131=17,228,
IF('ÁREA MEJORA COMPETENCIAL'!Y131=18,240,
"")))))))))))))))</f>
        <v/>
      </c>
      <c r="Q131" s="302" t="str">
        <f>IF(ISBLANK('ÁREA MEJORA COMPETENCIAL'!S131),"",SUM('ÁREA MEJORA COMPETENCIAL'!CW131,'ÁREA ACOMPAÑAMIENTO INT TÉC'!X131,'ÁREA COMPLEMENTARIA'!CO131))</f>
        <v/>
      </c>
      <c r="R131" s="303" t="str">
        <f>IF(N131="","",IF(Q131&gt;=P131,"",IF(AND(H131="NO",'ÁREA MEJORA COMPETENCIAL'!CY131&gt;=75%,'ÁREA ACOMPAÑAMIENTO INT TÉC'!Z131&gt;=75%,'ÁREA COMPLEMENTARIA'!CQ131&gt;=75%),"SI","NO")))</f>
        <v/>
      </c>
      <c r="S131" s="303" t="str">
        <f>IF(N131="","",IF(Q131&gt;=P131,"",(IF(AND(J131="NO",'ÁREA ACOMPAÑAMIENTO INT TÉC'!Z131&gt;=75%,'ÁREA MEJORA COMPETENCIAL'!CY131&gt;=75%,'ÁREA COMPLEMENTARIA'!CQ131&gt;=75%),"SI","NO"))))</f>
        <v/>
      </c>
      <c r="T131" s="303" t="str">
        <f>IF(N131="","",IF(Q131&gt;=P131,"",(IF(AND(L131="NO",'ÁREA COMPLEMENTARIA'!CQ131&gt;=75%,'ÁREA MEJORA COMPETENCIAL'!CY131&gt;=75%,'ÁREA ACOMPAÑAMIENTO INT TÉC'!Z131&gt;=75%),"SI","NO"))))</f>
        <v/>
      </c>
      <c r="U131" s="300" t="str">
        <f t="shared" si="12"/>
        <v/>
      </c>
      <c r="V131" s="300" t="str">
        <f t="shared" si="13"/>
        <v/>
      </c>
      <c r="W131" s="300" t="str">
        <f>IF(
 Q131=0,
 "NO",
 IF(
  OR('ÁREA MEJORA COMPETENCIAL'!Y131=0, ISBLANK('ÁREA MEJORA COMPETENCIAL'!S131)),
  "",
  IF(
   AND(U131&lt;&gt;"NO PARTICIPANTE", V131&lt;&gt;"NO PARTICIPANTE"),
   "SI",
   "NO"
  )
 )
)</f>
        <v/>
      </c>
      <c r="X131" s="300" t="str">
        <f t="shared" si="14"/>
        <v/>
      </c>
      <c r="Y131" s="300" t="str">
        <f t="shared" si="15"/>
        <v/>
      </c>
      <c r="Z131" s="304" t="str">
        <f>IF(AND('ÁREA MEJORA COMPETENCIAL'!Y131&gt;6,'ÁREA MEJORA COMPETENCIAL'!CW131&gt;=32,'ÁREA ACOMPAÑAMIENTO INT TÉC'!X131&gt;=27,'ÁREA COMPLEMENTARIA'!CO131&gt;=20,Q131&gt;=P131),"SI","")</f>
        <v/>
      </c>
      <c r="AA131" s="305" t="str">
        <f>IF(ISBLANK('ÁREA MEJORA COMPETENCIAL'!S131),"",IF(Q131&gt;=P131,"",IF('ÁREA COMPLEMENTARIA'!CN131="","NO PROCEDE",IF(N131=3,"",IF(OR(R131="SI",S131="SI",T131="SI"),"SI","NO")))))</f>
        <v/>
      </c>
      <c r="AB131" s="300" t="str">
        <f>IF(ISBLANK('ÁREA MEJORA COMPETENCIAL'!S131),"",IF(AA131="SI", "SI(*)",IF(OR(N131=3,X131="SI",Y131="SI",Z131="SI"),"SI","NO")))</f>
        <v/>
      </c>
      <c r="AC131" s="331" t="str">
        <f>IF(
   ISBLANK('ÁREA MEJORA COMPETENCIAL'!S131),
   "",
   IF(
      AND(
        'ÁREA MEJORA COMPETENCIAL'!Y131&gt;6,
        'ÁREA MEJORA COMPETENCIAL'!CW131&lt;=32,
        'ÁREA ACOMPAÑAMIENTO INT TÉC'!X131&lt;=27,
        'ÁREA COMPLEMENTARIA'!CO131&lt;=20,
        Q131&lt;=P131
      ),
      0,
         IF(
               Q131=0,
               0,
               IF(
                  Z131="SI",
                  Q131/P131,
                  IF(
                     AA131="SI",
                     75/100,IF(P131=12,Q131/P131, IF(P131=24,Q131/P131, IF(
         AND('ÁREA MEJORA COMPETENCIAL'!Y131&gt;6, N131&lt;3),
         N131/3,      IF(
            OR(P131="", P131=0),
            N131/3,
                     ""
                  )
               )
            )
         )
      )
   )
)))</f>
        <v/>
      </c>
      <c r="AD131" s="7"/>
      <c r="AE131" s="5"/>
      <c r="AF131" s="5"/>
      <c r="AG131" s="5"/>
      <c r="AH131" s="5"/>
      <c r="AI131" s="5"/>
      <c r="AJ131" s="5"/>
      <c r="AK131" s="5"/>
      <c r="AL131" s="5"/>
      <c r="AM131" s="5"/>
      <c r="AN131" s="5"/>
      <c r="AO131" s="138"/>
    </row>
    <row r="132" spans="1:42" s="59" customFormat="1" ht="18" customHeight="1" x14ac:dyDescent="0.3">
      <c r="A132" s="290" t="str">
        <f>IF(ISBLANK('ÁREA MEJORA COMPETENCIAL'!A132),"",'ÁREA MEJORA COMPETENCIAL'!A132)</f>
        <v/>
      </c>
      <c r="B132" s="291" t="str">
        <f>IF(ISBLANK('ÁREA MEJORA COMPETENCIAL'!B132),"",'ÁREA MEJORA COMPETENCIAL'!B132)</f>
        <v/>
      </c>
      <c r="C132" s="291" t="str">
        <f>IF(ISBLANK('ÁREA MEJORA COMPETENCIAL'!C132),"",'ÁREA MEJORA COMPETENCIAL'!C132)</f>
        <v/>
      </c>
      <c r="D132" s="292" t="str">
        <f>IF(ISBLANK('ÁREA MEJORA COMPETENCIAL'!D132),"",'ÁREA MEJORA COMPETENCIAL'!D132)</f>
        <v/>
      </c>
      <c r="E132" s="292" t="str">
        <f>IF(ISBLANK('ÁREA MEJORA COMPETENCIAL'!E132),"",'ÁREA MEJORA COMPETENCIAL'!E132)</f>
        <v/>
      </c>
      <c r="F132" s="292" t="str">
        <f>IF(ISBLANK('ÁREA MEJORA COMPETENCIAL'!F132),"",'ÁREA MEJORA COMPETENCIAL'!F132)</f>
        <v/>
      </c>
      <c r="G132" s="293"/>
      <c r="H132" s="294" t="str">
        <f>IF(ISBLANK('ÁREA MEJORA COMPETENCIAL'!S132),"",IF('ÁREA MEJORA COMPETENCIAL'!CX132="","",IF('ÁREA MEJORA COMPETENCIAL'!CX132&gt;=0,"SI","NO")))</f>
        <v/>
      </c>
      <c r="I132" s="295" t="str">
        <f>IF('ÁREA MEJORA COMPETENCIAL'!CY132="VER RESULTADOS","",'ÁREA MEJORA COMPETENCIAL'!CY132)</f>
        <v/>
      </c>
      <c r="J132" s="296" t="str">
        <f>IF(ISBLANK('ÁREA MEJORA COMPETENCIAL'!S132),"",IF('ÁREA MEJORA COMPETENCIAL'!CX132="","",IF('ÁREA ACOMPAÑAMIENTO INT TÉC'!Y132&gt;=0,"SI","NO")))</f>
        <v/>
      </c>
      <c r="K132" s="297" t="str">
        <f>IF('ÁREA ACOMPAÑAMIENTO INT TÉC'!Z132="VER RESULTADOS","",'ÁREA ACOMPAÑAMIENTO INT TÉC'!Z132)</f>
        <v/>
      </c>
      <c r="L132" s="298" t="str">
        <f>IF(ISBLANK('ÁREA MEJORA COMPETENCIAL'!S132),"",IF('ÁREA MEJORA COMPETENCIAL'!CX132="","",IF('ÁREA COMPLEMENTARIA'!CP132&gt;=0,"SI","NO")))</f>
        <v/>
      </c>
      <c r="M132" s="299" t="str">
        <f>IF('ÁREA COMPLEMENTARIA'!CQ132="VER RESULTADOS","",'ÁREA COMPLEMENTARIA'!CQ132)</f>
        <v/>
      </c>
      <c r="N132" s="300" t="str">
        <f>IF('ÁREA MEJORA COMPETENCIAL'!CX132="","",IF(ISBLANK('ÁREA MEJORA COMPETENCIAL'!S132),"",COUNTIF(H132:L132,"SI")))</f>
        <v/>
      </c>
      <c r="O132" s="300" t="str">
        <f>IF(ISBLANK('ÁREA MEJORA COMPETENCIAL'!S132),"",
IF('ÁREA MEJORA COMPETENCIAL'!Y132=1,12,
IF('ÁREA MEJORA COMPETENCIAL'!Y132=2,24,
IF('ÁREA MEJORA COMPETENCIAL'!Y132=3,37,IF('ÁREA MEJORA COMPETENCIAL'!T132=4,54,
IF('ÁREA MEJORA COMPETENCIAL'!Y132=5,66,
IF('ÁREA MEJORA COMPETENCIAL'!Y132=6,79,
IF('ÁREA MEJORA COMPETENCIAL'!Y132=7,95,
IF('ÁREA MEJORA COMPETENCIAL'!Y132=8,108,
IF('ÁREA MEJORA COMPETENCIAL'!Y132=9,120,
IF('ÁREA MEJORA COMPETENCIAL'!Y132=10,132,
IF('ÁREA MEJORA COMPETENCIAL'!Y132=11,145,
IF('ÁREA MEJORA COMPETENCIAL'!Y132=12,161,
IF('ÁREA MEJORA COMPETENCIAL'!Y132=13,174,
IF('ÁREA MEJORA COMPETENCIAL'!Y132=14,186,
IF('ÁREA MEJORA COMPETENCIAL'!Y132=15,199,
IF('ÁREA MEJORA COMPETENCIAL'!Y132=16,211,
IF('ÁREA MEJORA COMPETENCIAL'!Y132=17,228,
IF('ÁREA MEJORA COMPETENCIAL'!Y132=18,240,
"")))))))))))))))))))</f>
        <v/>
      </c>
      <c r="P132" s="301" t="str">
        <f>IF(ISBLANK('ÁREA MEJORA COMPETENCIAL'!S132),"",
IF('ÁREA MEJORA COMPETENCIAL'!Y132=1,12,
IF('ÁREA MEJORA COMPETENCIAL'!Y132=2,24,
IF('ÁREA MEJORA COMPETENCIAL'!Y132=7,95,
IF('ÁREA MEJORA COMPETENCIAL'!Y132=8,108,
IF('ÁREA MEJORA COMPETENCIAL'!Y132=9,120,
IF('ÁREA MEJORA COMPETENCIAL'!Y132=10,132,
IF('ÁREA MEJORA COMPETENCIAL'!Y132=11,145,
IF('ÁREA MEJORA COMPETENCIAL'!Y132=12,161,
IF('ÁREA MEJORA COMPETENCIAL'!Y132=13,174,
IF('ÁREA MEJORA COMPETENCIAL'!Y132=14,186,
IF('ÁREA MEJORA COMPETENCIAL'!Y132=15,199,
IF('ÁREA MEJORA COMPETENCIAL'!Y132=16,211,
IF('ÁREA MEJORA COMPETENCIAL'!Y132=17,228,
IF('ÁREA MEJORA COMPETENCIAL'!Y132=18,240,
"")))))))))))))))</f>
        <v/>
      </c>
      <c r="Q132" s="302" t="str">
        <f>IF(ISBLANK('ÁREA MEJORA COMPETENCIAL'!S132),"",SUM('ÁREA MEJORA COMPETENCIAL'!CW132,'ÁREA ACOMPAÑAMIENTO INT TÉC'!X132,'ÁREA COMPLEMENTARIA'!CO132))</f>
        <v/>
      </c>
      <c r="R132" s="303" t="str">
        <f>IF(N132="","",IF(Q132&gt;=P132,"",IF(AND(H132="NO",'ÁREA MEJORA COMPETENCIAL'!CY132&gt;=75%,'ÁREA ACOMPAÑAMIENTO INT TÉC'!Z132&gt;=75%,'ÁREA COMPLEMENTARIA'!CQ132&gt;=75%),"SI","NO")))</f>
        <v/>
      </c>
      <c r="S132" s="303" t="str">
        <f>IF(N132="","",IF(Q132&gt;=P132,"",(IF(AND(J132="NO",'ÁREA ACOMPAÑAMIENTO INT TÉC'!Z132&gt;=75%,'ÁREA MEJORA COMPETENCIAL'!CY132&gt;=75%,'ÁREA COMPLEMENTARIA'!CQ132&gt;=75%),"SI","NO"))))</f>
        <v/>
      </c>
      <c r="T132" s="303" t="str">
        <f>IF(N132="","",IF(Q132&gt;=P132,"",(IF(AND(L132="NO",'ÁREA COMPLEMENTARIA'!CQ132&gt;=75%,'ÁREA MEJORA COMPETENCIAL'!CY132&gt;=75%,'ÁREA ACOMPAÑAMIENTO INT TÉC'!Z132&gt;=75%),"SI","NO"))))</f>
        <v/>
      </c>
      <c r="U132" s="300" t="str">
        <f t="shared" si="12"/>
        <v/>
      </c>
      <c r="V132" s="300" t="str">
        <f t="shared" si="13"/>
        <v/>
      </c>
      <c r="W132" s="300" t="str">
        <f>IF(
 Q132=0,
 "NO",
 IF(
  OR('ÁREA MEJORA COMPETENCIAL'!Y132=0, ISBLANK('ÁREA MEJORA COMPETENCIAL'!S132)),
  "",
  IF(
   AND(U132&lt;&gt;"NO PARTICIPANTE", V132&lt;&gt;"NO PARTICIPANTE"),
   "SI",
   "NO"
  )
 )
)</f>
        <v/>
      </c>
      <c r="X132" s="300" t="str">
        <f t="shared" si="14"/>
        <v/>
      </c>
      <c r="Y132" s="300" t="str">
        <f t="shared" si="15"/>
        <v/>
      </c>
      <c r="Z132" s="304" t="str">
        <f>IF(AND('ÁREA MEJORA COMPETENCIAL'!Y132&gt;6,'ÁREA MEJORA COMPETENCIAL'!CW132&gt;=32,'ÁREA ACOMPAÑAMIENTO INT TÉC'!X132&gt;=27,'ÁREA COMPLEMENTARIA'!CO132&gt;=20,Q132&gt;=P132),"SI","")</f>
        <v/>
      </c>
      <c r="AA132" s="305" t="str">
        <f>IF(ISBLANK('ÁREA MEJORA COMPETENCIAL'!S132),"",IF(Q132&gt;=P132,"",IF('ÁREA COMPLEMENTARIA'!CN132="","NO PROCEDE",IF(N132=3,"",IF(OR(R132="SI",S132="SI",T132="SI"),"SI","NO")))))</f>
        <v/>
      </c>
      <c r="AB132" s="300" t="str">
        <f>IF(ISBLANK('ÁREA MEJORA COMPETENCIAL'!S132),"",IF(AA132="SI", "SI(*)",IF(OR(N132=3,X132="SI",Y132="SI",Z132="SI"),"SI","NO")))</f>
        <v/>
      </c>
      <c r="AC132" s="331" t="str">
        <f>IF(
   ISBLANK('ÁREA MEJORA COMPETENCIAL'!S132),
   "",
   IF(
      AND(
        'ÁREA MEJORA COMPETENCIAL'!Y132&gt;6,
        'ÁREA MEJORA COMPETENCIAL'!CW132&lt;=32,
        'ÁREA ACOMPAÑAMIENTO INT TÉC'!X132&lt;=27,
        'ÁREA COMPLEMENTARIA'!CO132&lt;=20,
        Q132&lt;=P132
      ),
      0,
         IF(
               Q132=0,
               0,
               IF(
                  Z132="SI",
                  Q132/P132,
                  IF(
                     AA132="SI",
                     75/100,IF(P132=12,Q132/P132, IF(P132=24,Q132/P132, IF(
         AND('ÁREA MEJORA COMPETENCIAL'!Y132&gt;6, N132&lt;3),
         N132/3,      IF(
            OR(P132="", P132=0),
            N132/3,
                     ""
                  )
               )
            )
         )
      )
   )
)))</f>
        <v/>
      </c>
      <c r="AD132" s="7"/>
      <c r="AE132" s="5"/>
      <c r="AF132" s="5"/>
      <c r="AG132" s="5"/>
      <c r="AH132" s="5"/>
      <c r="AI132" s="5"/>
      <c r="AJ132" s="5"/>
      <c r="AK132" s="5"/>
      <c r="AL132" s="5"/>
      <c r="AM132" s="5"/>
      <c r="AN132" s="5"/>
      <c r="AO132" s="138"/>
    </row>
    <row r="133" spans="1:42" s="59" customFormat="1" ht="18" customHeight="1" x14ac:dyDescent="0.3">
      <c r="A133" s="290" t="str">
        <f>IF(ISBLANK('ÁREA MEJORA COMPETENCIAL'!A133),"",'ÁREA MEJORA COMPETENCIAL'!A133)</f>
        <v/>
      </c>
      <c r="B133" s="291" t="str">
        <f>IF(ISBLANK('ÁREA MEJORA COMPETENCIAL'!B133),"",'ÁREA MEJORA COMPETENCIAL'!B133)</f>
        <v/>
      </c>
      <c r="C133" s="291" t="str">
        <f>IF(ISBLANK('ÁREA MEJORA COMPETENCIAL'!C133),"",'ÁREA MEJORA COMPETENCIAL'!C133)</f>
        <v/>
      </c>
      <c r="D133" s="292" t="str">
        <f>IF(ISBLANK('ÁREA MEJORA COMPETENCIAL'!D133),"",'ÁREA MEJORA COMPETENCIAL'!D133)</f>
        <v/>
      </c>
      <c r="E133" s="292" t="str">
        <f>IF(ISBLANK('ÁREA MEJORA COMPETENCIAL'!E133),"",'ÁREA MEJORA COMPETENCIAL'!E133)</f>
        <v/>
      </c>
      <c r="F133" s="292" t="str">
        <f>IF(ISBLANK('ÁREA MEJORA COMPETENCIAL'!F133),"",'ÁREA MEJORA COMPETENCIAL'!F133)</f>
        <v/>
      </c>
      <c r="G133" s="293"/>
      <c r="H133" s="294" t="str">
        <f>IF(ISBLANK('ÁREA MEJORA COMPETENCIAL'!S133),"",IF('ÁREA MEJORA COMPETENCIAL'!CX133="","",IF('ÁREA MEJORA COMPETENCIAL'!CX133&gt;=0,"SI","NO")))</f>
        <v/>
      </c>
      <c r="I133" s="295" t="str">
        <f>IF('ÁREA MEJORA COMPETENCIAL'!CY133="VER RESULTADOS","",'ÁREA MEJORA COMPETENCIAL'!CY133)</f>
        <v/>
      </c>
      <c r="J133" s="296" t="str">
        <f>IF(ISBLANK('ÁREA MEJORA COMPETENCIAL'!S133),"",IF('ÁREA MEJORA COMPETENCIAL'!CX133="","",IF('ÁREA ACOMPAÑAMIENTO INT TÉC'!Y133&gt;=0,"SI","NO")))</f>
        <v/>
      </c>
      <c r="K133" s="297" t="str">
        <f>IF('ÁREA ACOMPAÑAMIENTO INT TÉC'!Z133="VER RESULTADOS","",'ÁREA ACOMPAÑAMIENTO INT TÉC'!Z133)</f>
        <v/>
      </c>
      <c r="L133" s="298" t="str">
        <f>IF(ISBLANK('ÁREA MEJORA COMPETENCIAL'!S133),"",IF('ÁREA MEJORA COMPETENCIAL'!CX133="","",IF('ÁREA COMPLEMENTARIA'!CP133&gt;=0,"SI","NO")))</f>
        <v/>
      </c>
      <c r="M133" s="299" t="str">
        <f>IF('ÁREA COMPLEMENTARIA'!CQ133="VER RESULTADOS","",'ÁREA COMPLEMENTARIA'!CQ133)</f>
        <v/>
      </c>
      <c r="N133" s="300" t="str">
        <f>IF('ÁREA MEJORA COMPETENCIAL'!CX133="","",IF(ISBLANK('ÁREA MEJORA COMPETENCIAL'!S133),"",COUNTIF(H133:L133,"SI")))</f>
        <v/>
      </c>
      <c r="O133" s="300" t="str">
        <f>IF(ISBLANK('ÁREA MEJORA COMPETENCIAL'!S133),"",
IF('ÁREA MEJORA COMPETENCIAL'!Y133=1,12,
IF('ÁREA MEJORA COMPETENCIAL'!Y133=2,24,
IF('ÁREA MEJORA COMPETENCIAL'!Y133=3,37,IF('ÁREA MEJORA COMPETENCIAL'!T133=4,54,
IF('ÁREA MEJORA COMPETENCIAL'!Y133=5,66,
IF('ÁREA MEJORA COMPETENCIAL'!Y133=6,79,
IF('ÁREA MEJORA COMPETENCIAL'!Y133=7,95,
IF('ÁREA MEJORA COMPETENCIAL'!Y133=8,108,
IF('ÁREA MEJORA COMPETENCIAL'!Y133=9,120,
IF('ÁREA MEJORA COMPETENCIAL'!Y133=10,132,
IF('ÁREA MEJORA COMPETENCIAL'!Y133=11,145,
IF('ÁREA MEJORA COMPETENCIAL'!Y133=12,161,
IF('ÁREA MEJORA COMPETENCIAL'!Y133=13,174,
IF('ÁREA MEJORA COMPETENCIAL'!Y133=14,186,
IF('ÁREA MEJORA COMPETENCIAL'!Y133=15,199,
IF('ÁREA MEJORA COMPETENCIAL'!Y133=16,211,
IF('ÁREA MEJORA COMPETENCIAL'!Y133=17,228,
IF('ÁREA MEJORA COMPETENCIAL'!Y133=18,240,
"")))))))))))))))))))</f>
        <v/>
      </c>
      <c r="P133" s="301" t="str">
        <f>IF(ISBLANK('ÁREA MEJORA COMPETENCIAL'!S133),"",
IF('ÁREA MEJORA COMPETENCIAL'!Y133=1,12,
IF('ÁREA MEJORA COMPETENCIAL'!Y133=2,24,
IF('ÁREA MEJORA COMPETENCIAL'!Y133=7,95,
IF('ÁREA MEJORA COMPETENCIAL'!Y133=8,108,
IF('ÁREA MEJORA COMPETENCIAL'!Y133=9,120,
IF('ÁREA MEJORA COMPETENCIAL'!Y133=10,132,
IF('ÁREA MEJORA COMPETENCIAL'!Y133=11,145,
IF('ÁREA MEJORA COMPETENCIAL'!Y133=12,161,
IF('ÁREA MEJORA COMPETENCIAL'!Y133=13,174,
IF('ÁREA MEJORA COMPETENCIAL'!Y133=14,186,
IF('ÁREA MEJORA COMPETENCIAL'!Y133=15,199,
IF('ÁREA MEJORA COMPETENCIAL'!Y133=16,211,
IF('ÁREA MEJORA COMPETENCIAL'!Y133=17,228,
IF('ÁREA MEJORA COMPETENCIAL'!Y133=18,240,
"")))))))))))))))</f>
        <v/>
      </c>
      <c r="Q133" s="302" t="str">
        <f>IF(ISBLANK('ÁREA MEJORA COMPETENCIAL'!S133),"",SUM('ÁREA MEJORA COMPETENCIAL'!CW133,'ÁREA ACOMPAÑAMIENTO INT TÉC'!X133,'ÁREA COMPLEMENTARIA'!CO133))</f>
        <v/>
      </c>
      <c r="R133" s="303" t="str">
        <f>IF(N133="","",IF(Q133&gt;=P133,"",IF(AND(H133="NO",'ÁREA MEJORA COMPETENCIAL'!CY133&gt;=75%,'ÁREA ACOMPAÑAMIENTO INT TÉC'!Z133&gt;=75%,'ÁREA COMPLEMENTARIA'!CQ133&gt;=75%),"SI","NO")))</f>
        <v/>
      </c>
      <c r="S133" s="303" t="str">
        <f>IF(N133="","",IF(Q133&gt;=P133,"",(IF(AND(J133="NO",'ÁREA ACOMPAÑAMIENTO INT TÉC'!Z133&gt;=75%,'ÁREA MEJORA COMPETENCIAL'!CY133&gt;=75%,'ÁREA COMPLEMENTARIA'!CQ133&gt;=75%),"SI","NO"))))</f>
        <v/>
      </c>
      <c r="T133" s="303" t="str">
        <f>IF(N133="","",IF(Q133&gt;=P133,"",(IF(AND(L133="NO",'ÁREA COMPLEMENTARIA'!CQ133&gt;=75%,'ÁREA MEJORA COMPETENCIAL'!CY133&gt;=75%,'ÁREA ACOMPAÑAMIENTO INT TÉC'!Z133&gt;=75%),"SI","NO"))))</f>
        <v/>
      </c>
      <c r="U133" s="300" t="str">
        <f t="shared" si="12"/>
        <v/>
      </c>
      <c r="V133" s="300" t="str">
        <f t="shared" si="13"/>
        <v/>
      </c>
      <c r="W133" s="300" t="str">
        <f>IF(
 Q133=0,
 "NO",
 IF(
  OR('ÁREA MEJORA COMPETENCIAL'!Y133=0, ISBLANK('ÁREA MEJORA COMPETENCIAL'!S133)),
  "",
  IF(
   AND(U133&lt;&gt;"NO PARTICIPANTE", V133&lt;&gt;"NO PARTICIPANTE"),
   "SI",
   "NO"
  )
 )
)</f>
        <v/>
      </c>
      <c r="X133" s="300" t="str">
        <f t="shared" si="14"/>
        <v/>
      </c>
      <c r="Y133" s="300" t="str">
        <f t="shared" si="15"/>
        <v/>
      </c>
      <c r="Z133" s="304" t="str">
        <f>IF(AND('ÁREA MEJORA COMPETENCIAL'!Y133&gt;6,'ÁREA MEJORA COMPETENCIAL'!CW133&gt;=32,'ÁREA ACOMPAÑAMIENTO INT TÉC'!X133&gt;=27,'ÁREA COMPLEMENTARIA'!CO133&gt;=20,Q133&gt;=P133),"SI","")</f>
        <v/>
      </c>
      <c r="AA133" s="305" t="str">
        <f>IF(ISBLANK('ÁREA MEJORA COMPETENCIAL'!S133),"",IF(Q133&gt;=P133,"",IF('ÁREA COMPLEMENTARIA'!CN133="","NO PROCEDE",IF(N133=3,"",IF(OR(R133="SI",S133="SI",T133="SI"),"SI","NO")))))</f>
        <v/>
      </c>
      <c r="AB133" s="300" t="str">
        <f>IF(ISBLANK('ÁREA MEJORA COMPETENCIAL'!S133),"",IF(AA133="SI", "SI(*)",IF(OR(N133=3,X133="SI",Y133="SI",Z133="SI"),"SI","NO")))</f>
        <v/>
      </c>
      <c r="AC133" s="331" t="str">
        <f>IF(
   ISBLANK('ÁREA MEJORA COMPETENCIAL'!S133),
   "",
   IF(
      AND(
        'ÁREA MEJORA COMPETENCIAL'!Y133&gt;6,
        'ÁREA MEJORA COMPETENCIAL'!CW133&lt;=32,
        'ÁREA ACOMPAÑAMIENTO INT TÉC'!X133&lt;=27,
        'ÁREA COMPLEMENTARIA'!CO133&lt;=20,
        Q133&lt;=P133
      ),
      0,
         IF(
               Q133=0,
               0,
               IF(
                  Z133="SI",
                  Q133/P133,
                  IF(
                     AA133="SI",
                     75/100,IF(P133=12,Q133/P133, IF(P133=24,Q133/P133, IF(
         AND('ÁREA MEJORA COMPETENCIAL'!Y133&gt;6, N133&lt;3),
         N133/3,      IF(
            OR(P133="", P133=0),
            N133/3,
                     ""
                  )
               )
            )
         )
      )
   )
)))</f>
        <v/>
      </c>
      <c r="AD133" s="7"/>
      <c r="AE133" s="5"/>
      <c r="AF133" s="5"/>
      <c r="AG133" s="5"/>
      <c r="AH133" s="5"/>
      <c r="AI133" s="5"/>
      <c r="AJ133" s="5"/>
      <c r="AK133" s="5"/>
      <c r="AL133" s="5"/>
      <c r="AM133" s="5"/>
      <c r="AN133" s="5"/>
      <c r="AO133" s="138"/>
    </row>
    <row r="134" spans="1:42" s="59" customFormat="1" ht="18" customHeight="1" x14ac:dyDescent="0.3">
      <c r="A134" s="290" t="str">
        <f>IF(ISBLANK('ÁREA MEJORA COMPETENCIAL'!A134),"",'ÁREA MEJORA COMPETENCIAL'!A134)</f>
        <v/>
      </c>
      <c r="B134" s="291" t="str">
        <f>IF(ISBLANK('ÁREA MEJORA COMPETENCIAL'!B134),"",'ÁREA MEJORA COMPETENCIAL'!B134)</f>
        <v/>
      </c>
      <c r="C134" s="291" t="str">
        <f>IF(ISBLANK('ÁREA MEJORA COMPETENCIAL'!C134),"",'ÁREA MEJORA COMPETENCIAL'!C134)</f>
        <v/>
      </c>
      <c r="D134" s="292" t="str">
        <f>IF(ISBLANK('ÁREA MEJORA COMPETENCIAL'!D134),"",'ÁREA MEJORA COMPETENCIAL'!D134)</f>
        <v/>
      </c>
      <c r="E134" s="292" t="str">
        <f>IF(ISBLANK('ÁREA MEJORA COMPETENCIAL'!E134),"",'ÁREA MEJORA COMPETENCIAL'!E134)</f>
        <v/>
      </c>
      <c r="F134" s="292" t="str">
        <f>IF(ISBLANK('ÁREA MEJORA COMPETENCIAL'!F134),"",'ÁREA MEJORA COMPETENCIAL'!F134)</f>
        <v/>
      </c>
      <c r="G134" s="293"/>
      <c r="H134" s="294" t="str">
        <f>IF(ISBLANK('ÁREA MEJORA COMPETENCIAL'!S134),"",IF('ÁREA MEJORA COMPETENCIAL'!CX134="","",IF('ÁREA MEJORA COMPETENCIAL'!CX134&gt;=0,"SI","NO")))</f>
        <v/>
      </c>
      <c r="I134" s="295" t="str">
        <f>IF('ÁREA MEJORA COMPETENCIAL'!CY134="VER RESULTADOS","",'ÁREA MEJORA COMPETENCIAL'!CY134)</f>
        <v/>
      </c>
      <c r="J134" s="296" t="str">
        <f>IF(ISBLANK('ÁREA MEJORA COMPETENCIAL'!S134),"",IF('ÁREA MEJORA COMPETENCIAL'!CX134="","",IF('ÁREA ACOMPAÑAMIENTO INT TÉC'!Y134&gt;=0,"SI","NO")))</f>
        <v/>
      </c>
      <c r="K134" s="297" t="str">
        <f>IF('ÁREA ACOMPAÑAMIENTO INT TÉC'!Z134="VER RESULTADOS","",'ÁREA ACOMPAÑAMIENTO INT TÉC'!Z134)</f>
        <v/>
      </c>
      <c r="L134" s="298" t="str">
        <f>IF(ISBLANK('ÁREA MEJORA COMPETENCIAL'!S134),"",IF('ÁREA MEJORA COMPETENCIAL'!CX134="","",IF('ÁREA COMPLEMENTARIA'!CP134&gt;=0,"SI","NO")))</f>
        <v/>
      </c>
      <c r="M134" s="299" t="str">
        <f>IF('ÁREA COMPLEMENTARIA'!CQ134="VER RESULTADOS","",'ÁREA COMPLEMENTARIA'!CQ134)</f>
        <v/>
      </c>
      <c r="N134" s="300" t="str">
        <f>IF('ÁREA MEJORA COMPETENCIAL'!CX134="","",IF(ISBLANK('ÁREA MEJORA COMPETENCIAL'!S134),"",COUNTIF(H134:L134,"SI")))</f>
        <v/>
      </c>
      <c r="O134" s="300" t="str">
        <f>IF(ISBLANK('ÁREA MEJORA COMPETENCIAL'!S134),"",
IF('ÁREA MEJORA COMPETENCIAL'!Y134=1,12,
IF('ÁREA MEJORA COMPETENCIAL'!Y134=2,24,
IF('ÁREA MEJORA COMPETENCIAL'!Y134=3,37,IF('ÁREA MEJORA COMPETENCIAL'!T134=4,54,
IF('ÁREA MEJORA COMPETENCIAL'!Y134=5,66,
IF('ÁREA MEJORA COMPETENCIAL'!Y134=6,79,
IF('ÁREA MEJORA COMPETENCIAL'!Y134=7,95,
IF('ÁREA MEJORA COMPETENCIAL'!Y134=8,108,
IF('ÁREA MEJORA COMPETENCIAL'!Y134=9,120,
IF('ÁREA MEJORA COMPETENCIAL'!Y134=10,132,
IF('ÁREA MEJORA COMPETENCIAL'!Y134=11,145,
IF('ÁREA MEJORA COMPETENCIAL'!Y134=12,161,
IF('ÁREA MEJORA COMPETENCIAL'!Y134=13,174,
IF('ÁREA MEJORA COMPETENCIAL'!Y134=14,186,
IF('ÁREA MEJORA COMPETENCIAL'!Y134=15,199,
IF('ÁREA MEJORA COMPETENCIAL'!Y134=16,211,
IF('ÁREA MEJORA COMPETENCIAL'!Y134=17,228,
IF('ÁREA MEJORA COMPETENCIAL'!Y134=18,240,
"")))))))))))))))))))</f>
        <v/>
      </c>
      <c r="P134" s="301" t="str">
        <f>IF(ISBLANK('ÁREA MEJORA COMPETENCIAL'!S134),"",
IF('ÁREA MEJORA COMPETENCIAL'!Y134=1,12,
IF('ÁREA MEJORA COMPETENCIAL'!Y134=2,24,
IF('ÁREA MEJORA COMPETENCIAL'!Y134=7,95,
IF('ÁREA MEJORA COMPETENCIAL'!Y134=8,108,
IF('ÁREA MEJORA COMPETENCIAL'!Y134=9,120,
IF('ÁREA MEJORA COMPETENCIAL'!Y134=10,132,
IF('ÁREA MEJORA COMPETENCIAL'!Y134=11,145,
IF('ÁREA MEJORA COMPETENCIAL'!Y134=12,161,
IF('ÁREA MEJORA COMPETENCIAL'!Y134=13,174,
IF('ÁREA MEJORA COMPETENCIAL'!Y134=14,186,
IF('ÁREA MEJORA COMPETENCIAL'!Y134=15,199,
IF('ÁREA MEJORA COMPETENCIAL'!Y134=16,211,
IF('ÁREA MEJORA COMPETENCIAL'!Y134=17,228,
IF('ÁREA MEJORA COMPETENCIAL'!Y134=18,240,
"")))))))))))))))</f>
        <v/>
      </c>
      <c r="Q134" s="302" t="str">
        <f>IF(ISBLANK('ÁREA MEJORA COMPETENCIAL'!S134),"",SUM('ÁREA MEJORA COMPETENCIAL'!CW134,'ÁREA ACOMPAÑAMIENTO INT TÉC'!X134,'ÁREA COMPLEMENTARIA'!CO134))</f>
        <v/>
      </c>
      <c r="R134" s="303" t="str">
        <f>IF(N134="","",IF(Q134&gt;=P134,"",IF(AND(H134="NO",'ÁREA MEJORA COMPETENCIAL'!CY134&gt;=75%,'ÁREA ACOMPAÑAMIENTO INT TÉC'!Z134&gt;=75%,'ÁREA COMPLEMENTARIA'!CQ134&gt;=75%),"SI","NO")))</f>
        <v/>
      </c>
      <c r="S134" s="303" t="str">
        <f>IF(N134="","",IF(Q134&gt;=P134,"",(IF(AND(J134="NO",'ÁREA ACOMPAÑAMIENTO INT TÉC'!Z134&gt;=75%,'ÁREA MEJORA COMPETENCIAL'!CY134&gt;=75%,'ÁREA COMPLEMENTARIA'!CQ134&gt;=75%),"SI","NO"))))</f>
        <v/>
      </c>
      <c r="T134" s="303" t="str">
        <f>IF(N134="","",IF(Q134&gt;=P134,"",(IF(AND(L134="NO",'ÁREA COMPLEMENTARIA'!CQ134&gt;=75%,'ÁREA MEJORA COMPETENCIAL'!CY134&gt;=75%,'ÁREA ACOMPAÑAMIENTO INT TÉC'!Z134&gt;=75%),"SI","NO"))))</f>
        <v/>
      </c>
      <c r="U134" s="300" t="str">
        <f t="shared" si="12"/>
        <v/>
      </c>
      <c r="V134" s="300" t="str">
        <f t="shared" si="13"/>
        <v/>
      </c>
      <c r="W134" s="300" t="str">
        <f>IF(
 Q134=0,
 "NO",
 IF(
  OR('ÁREA MEJORA COMPETENCIAL'!Y134=0, ISBLANK('ÁREA MEJORA COMPETENCIAL'!S134)),
  "",
  IF(
   AND(U134&lt;&gt;"NO PARTICIPANTE", V134&lt;&gt;"NO PARTICIPANTE"),
   "SI",
   "NO"
  )
 )
)</f>
        <v/>
      </c>
      <c r="X134" s="300" t="str">
        <f t="shared" si="14"/>
        <v/>
      </c>
      <c r="Y134" s="300" t="str">
        <f t="shared" si="15"/>
        <v/>
      </c>
      <c r="Z134" s="304" t="str">
        <f>IF(AND('ÁREA MEJORA COMPETENCIAL'!Y134&gt;6,'ÁREA MEJORA COMPETENCIAL'!CW134&gt;=32,'ÁREA ACOMPAÑAMIENTO INT TÉC'!X134&gt;=27,'ÁREA COMPLEMENTARIA'!CO134&gt;=20,Q134&gt;=P134),"SI","")</f>
        <v/>
      </c>
      <c r="AA134" s="305" t="str">
        <f>IF(ISBLANK('ÁREA MEJORA COMPETENCIAL'!S134),"",IF(Q134&gt;=P134,"",IF('ÁREA COMPLEMENTARIA'!CN134="","NO PROCEDE",IF(N134=3,"",IF(OR(R134="SI",S134="SI",T134="SI"),"SI","NO")))))</f>
        <v/>
      </c>
      <c r="AB134" s="300" t="str">
        <f>IF(ISBLANK('ÁREA MEJORA COMPETENCIAL'!S134),"",IF(AA134="SI", "SI(*)",IF(OR(N134=3,X134="SI",Y134="SI",Z134="SI"),"SI","NO")))</f>
        <v/>
      </c>
      <c r="AC134" s="331" t="str">
        <f>IF(
   ISBLANK('ÁREA MEJORA COMPETENCIAL'!S134),
   "",
   IF(
      AND(
        'ÁREA MEJORA COMPETENCIAL'!Y134&gt;6,
        'ÁREA MEJORA COMPETENCIAL'!CW134&lt;=32,
        'ÁREA ACOMPAÑAMIENTO INT TÉC'!X134&lt;=27,
        'ÁREA COMPLEMENTARIA'!CO134&lt;=20,
        Q134&lt;=P134
      ),
      0,
         IF(
               Q134=0,
               0,
               IF(
                  Z134="SI",
                  Q134/P134,
                  IF(
                     AA134="SI",
                     75/100,IF(P134=12,Q134/P134, IF(P134=24,Q134/P134, IF(
         AND('ÁREA MEJORA COMPETENCIAL'!Y134&gt;6, N134&lt;3),
         N134/3,      IF(
            OR(P134="", P134=0),
            N134/3,
                     ""
                  )
               )
            )
         )
      )
   )
)))</f>
        <v/>
      </c>
      <c r="AD134" s="7"/>
      <c r="AE134" s="5"/>
      <c r="AF134" s="5"/>
      <c r="AG134" s="5"/>
      <c r="AH134" s="5"/>
      <c r="AI134" s="5"/>
      <c r="AJ134" s="5"/>
      <c r="AK134" s="5"/>
      <c r="AL134" s="5"/>
      <c r="AM134" s="5"/>
      <c r="AN134" s="5"/>
      <c r="AO134" s="138"/>
    </row>
    <row r="135" spans="1:42" s="59" customFormat="1" ht="18" customHeight="1" x14ac:dyDescent="0.3">
      <c r="A135" s="290" t="str">
        <f>IF(ISBLANK('ÁREA MEJORA COMPETENCIAL'!A135),"",'ÁREA MEJORA COMPETENCIAL'!A135)</f>
        <v/>
      </c>
      <c r="B135" s="291" t="str">
        <f>IF(ISBLANK('ÁREA MEJORA COMPETENCIAL'!B135),"",'ÁREA MEJORA COMPETENCIAL'!B135)</f>
        <v/>
      </c>
      <c r="C135" s="291" t="str">
        <f>IF(ISBLANK('ÁREA MEJORA COMPETENCIAL'!C135),"",'ÁREA MEJORA COMPETENCIAL'!C135)</f>
        <v/>
      </c>
      <c r="D135" s="292" t="str">
        <f>IF(ISBLANK('ÁREA MEJORA COMPETENCIAL'!D135),"",'ÁREA MEJORA COMPETENCIAL'!D135)</f>
        <v/>
      </c>
      <c r="E135" s="292" t="str">
        <f>IF(ISBLANK('ÁREA MEJORA COMPETENCIAL'!E135),"",'ÁREA MEJORA COMPETENCIAL'!E135)</f>
        <v/>
      </c>
      <c r="F135" s="292" t="str">
        <f>IF(ISBLANK('ÁREA MEJORA COMPETENCIAL'!F135),"",'ÁREA MEJORA COMPETENCIAL'!F135)</f>
        <v/>
      </c>
      <c r="G135" s="293"/>
      <c r="H135" s="294" t="str">
        <f>IF(ISBLANK('ÁREA MEJORA COMPETENCIAL'!S135),"",IF('ÁREA MEJORA COMPETENCIAL'!CX135="","",IF('ÁREA MEJORA COMPETENCIAL'!CX135&gt;=0,"SI","NO")))</f>
        <v/>
      </c>
      <c r="I135" s="295" t="str">
        <f>IF('ÁREA MEJORA COMPETENCIAL'!CY135="VER RESULTADOS","",'ÁREA MEJORA COMPETENCIAL'!CY135)</f>
        <v/>
      </c>
      <c r="J135" s="296" t="str">
        <f>IF(ISBLANK('ÁREA MEJORA COMPETENCIAL'!S135),"",IF('ÁREA MEJORA COMPETENCIAL'!CX135="","",IF('ÁREA ACOMPAÑAMIENTO INT TÉC'!Y135&gt;=0,"SI","NO")))</f>
        <v/>
      </c>
      <c r="K135" s="297" t="str">
        <f>IF('ÁREA ACOMPAÑAMIENTO INT TÉC'!Z135="VER RESULTADOS","",'ÁREA ACOMPAÑAMIENTO INT TÉC'!Z135)</f>
        <v/>
      </c>
      <c r="L135" s="298" t="str">
        <f>IF(ISBLANK('ÁREA MEJORA COMPETENCIAL'!S135),"",IF('ÁREA MEJORA COMPETENCIAL'!CX135="","",IF('ÁREA COMPLEMENTARIA'!CP135&gt;=0,"SI","NO")))</f>
        <v/>
      </c>
      <c r="M135" s="299" t="str">
        <f>IF('ÁREA COMPLEMENTARIA'!CQ135="VER RESULTADOS","",'ÁREA COMPLEMENTARIA'!CQ135)</f>
        <v/>
      </c>
      <c r="N135" s="300" t="str">
        <f>IF('ÁREA MEJORA COMPETENCIAL'!CX135="","",IF(ISBLANK('ÁREA MEJORA COMPETENCIAL'!S135),"",COUNTIF(H135:L135,"SI")))</f>
        <v/>
      </c>
      <c r="O135" s="300" t="str">
        <f>IF(ISBLANK('ÁREA MEJORA COMPETENCIAL'!S135),"",
IF('ÁREA MEJORA COMPETENCIAL'!Y135=1,12,
IF('ÁREA MEJORA COMPETENCIAL'!Y135=2,24,
IF('ÁREA MEJORA COMPETENCIAL'!Y135=3,37,IF('ÁREA MEJORA COMPETENCIAL'!T135=4,54,
IF('ÁREA MEJORA COMPETENCIAL'!Y135=5,66,
IF('ÁREA MEJORA COMPETENCIAL'!Y135=6,79,
IF('ÁREA MEJORA COMPETENCIAL'!Y135=7,95,
IF('ÁREA MEJORA COMPETENCIAL'!Y135=8,108,
IF('ÁREA MEJORA COMPETENCIAL'!Y135=9,120,
IF('ÁREA MEJORA COMPETENCIAL'!Y135=10,132,
IF('ÁREA MEJORA COMPETENCIAL'!Y135=11,145,
IF('ÁREA MEJORA COMPETENCIAL'!Y135=12,161,
IF('ÁREA MEJORA COMPETENCIAL'!Y135=13,174,
IF('ÁREA MEJORA COMPETENCIAL'!Y135=14,186,
IF('ÁREA MEJORA COMPETENCIAL'!Y135=15,199,
IF('ÁREA MEJORA COMPETENCIAL'!Y135=16,211,
IF('ÁREA MEJORA COMPETENCIAL'!Y135=17,228,
IF('ÁREA MEJORA COMPETENCIAL'!Y135=18,240,
"")))))))))))))))))))</f>
        <v/>
      </c>
      <c r="P135" s="301" t="str">
        <f>IF(ISBLANK('ÁREA MEJORA COMPETENCIAL'!S135),"",
IF('ÁREA MEJORA COMPETENCIAL'!Y135=1,12,
IF('ÁREA MEJORA COMPETENCIAL'!Y135=2,24,
IF('ÁREA MEJORA COMPETENCIAL'!Y135=7,95,
IF('ÁREA MEJORA COMPETENCIAL'!Y135=8,108,
IF('ÁREA MEJORA COMPETENCIAL'!Y135=9,120,
IF('ÁREA MEJORA COMPETENCIAL'!Y135=10,132,
IF('ÁREA MEJORA COMPETENCIAL'!Y135=11,145,
IF('ÁREA MEJORA COMPETENCIAL'!Y135=12,161,
IF('ÁREA MEJORA COMPETENCIAL'!Y135=13,174,
IF('ÁREA MEJORA COMPETENCIAL'!Y135=14,186,
IF('ÁREA MEJORA COMPETENCIAL'!Y135=15,199,
IF('ÁREA MEJORA COMPETENCIAL'!Y135=16,211,
IF('ÁREA MEJORA COMPETENCIAL'!Y135=17,228,
IF('ÁREA MEJORA COMPETENCIAL'!Y135=18,240,
"")))))))))))))))</f>
        <v/>
      </c>
      <c r="Q135" s="302" t="str">
        <f>IF(ISBLANK('ÁREA MEJORA COMPETENCIAL'!S135),"",SUM('ÁREA MEJORA COMPETENCIAL'!CW135,'ÁREA ACOMPAÑAMIENTO INT TÉC'!X135,'ÁREA COMPLEMENTARIA'!CO135))</f>
        <v/>
      </c>
      <c r="R135" s="303" t="str">
        <f>IF(N135="","",IF(Q135&gt;=P135,"",IF(AND(H135="NO",'ÁREA MEJORA COMPETENCIAL'!CY135&gt;=75%,'ÁREA ACOMPAÑAMIENTO INT TÉC'!Z135&gt;=75%,'ÁREA COMPLEMENTARIA'!CQ135&gt;=75%),"SI","NO")))</f>
        <v/>
      </c>
      <c r="S135" s="303" t="str">
        <f>IF(N135="","",IF(Q135&gt;=P135,"",(IF(AND(J135="NO",'ÁREA ACOMPAÑAMIENTO INT TÉC'!Z135&gt;=75%,'ÁREA MEJORA COMPETENCIAL'!CY135&gt;=75%,'ÁREA COMPLEMENTARIA'!CQ135&gt;=75%),"SI","NO"))))</f>
        <v/>
      </c>
      <c r="T135" s="303" t="str">
        <f>IF(N135="","",IF(Q135&gt;=P135,"",(IF(AND(L135="NO",'ÁREA COMPLEMENTARIA'!CQ135&gt;=75%,'ÁREA MEJORA COMPETENCIAL'!CY135&gt;=75%,'ÁREA ACOMPAÑAMIENTO INT TÉC'!Z135&gt;=75%),"SI","NO"))))</f>
        <v/>
      </c>
      <c r="U135" s="300" t="str">
        <f t="shared" si="12"/>
        <v/>
      </c>
      <c r="V135" s="300" t="str">
        <f t="shared" si="13"/>
        <v/>
      </c>
      <c r="W135" s="300" t="str">
        <f>IF(
 Q135=0,
 "NO",
 IF(
  OR('ÁREA MEJORA COMPETENCIAL'!Y135=0, ISBLANK('ÁREA MEJORA COMPETENCIAL'!S135)),
  "",
  IF(
   AND(U135&lt;&gt;"NO PARTICIPANTE", V135&lt;&gt;"NO PARTICIPANTE"),
   "SI",
   "NO"
  )
 )
)</f>
        <v/>
      </c>
      <c r="X135" s="300" t="str">
        <f t="shared" si="14"/>
        <v/>
      </c>
      <c r="Y135" s="300" t="str">
        <f t="shared" si="15"/>
        <v/>
      </c>
      <c r="Z135" s="304" t="str">
        <f>IF(AND('ÁREA MEJORA COMPETENCIAL'!Y135&gt;6,'ÁREA MEJORA COMPETENCIAL'!CW135&gt;=32,'ÁREA ACOMPAÑAMIENTO INT TÉC'!X135&gt;=27,'ÁREA COMPLEMENTARIA'!CO135&gt;=20,Q135&gt;=P135),"SI","")</f>
        <v/>
      </c>
      <c r="AA135" s="305" t="str">
        <f>IF(ISBLANK('ÁREA MEJORA COMPETENCIAL'!S135),"",IF(Q135&gt;=P135,"",IF('ÁREA COMPLEMENTARIA'!CN135="","NO PROCEDE",IF(N135=3,"",IF(OR(R135="SI",S135="SI",T135="SI"),"SI","NO")))))</f>
        <v/>
      </c>
      <c r="AB135" s="300" t="str">
        <f>IF(ISBLANK('ÁREA MEJORA COMPETENCIAL'!S135),"",IF(AA135="SI", "SI(*)",IF(OR(N135=3,X135="SI",Y135="SI",Z135="SI"),"SI","NO")))</f>
        <v/>
      </c>
      <c r="AC135" s="331" t="str">
        <f>IF(
   ISBLANK('ÁREA MEJORA COMPETENCIAL'!S135),
   "",
   IF(
      AND(
        'ÁREA MEJORA COMPETENCIAL'!Y135&gt;6,
        'ÁREA MEJORA COMPETENCIAL'!CW135&lt;=32,
        'ÁREA ACOMPAÑAMIENTO INT TÉC'!X135&lt;=27,
        'ÁREA COMPLEMENTARIA'!CO135&lt;=20,
        Q135&lt;=P135
      ),
      0,
         IF(
               Q135=0,
               0,
               IF(
                  Z135="SI",
                  Q135/P135,
                  IF(
                     AA135="SI",
                     75/100,IF(P135=12,Q135/P135, IF(P135=24,Q135/P135, IF(
         AND('ÁREA MEJORA COMPETENCIAL'!Y135&gt;6, N135&lt;3),
         N135/3,      IF(
            OR(P135="", P135=0),
            N135/3,
                     ""
                  )
               )
            )
         )
      )
   )
)))</f>
        <v/>
      </c>
      <c r="AD135" s="7"/>
      <c r="AE135" s="5"/>
      <c r="AF135" s="5"/>
      <c r="AG135" s="5"/>
      <c r="AH135" s="5"/>
      <c r="AI135" s="5"/>
      <c r="AJ135" s="5"/>
      <c r="AK135" s="5"/>
      <c r="AL135" s="5"/>
      <c r="AM135" s="5"/>
      <c r="AN135" s="5"/>
      <c r="AO135" s="138"/>
    </row>
    <row r="136" spans="1:42" s="59" customFormat="1" ht="18" customHeight="1" x14ac:dyDescent="0.3">
      <c r="A136" s="290" t="str">
        <f>IF(ISBLANK('ÁREA MEJORA COMPETENCIAL'!A136),"",'ÁREA MEJORA COMPETENCIAL'!A136)</f>
        <v/>
      </c>
      <c r="B136" s="291" t="str">
        <f>IF(ISBLANK('ÁREA MEJORA COMPETENCIAL'!B136),"",'ÁREA MEJORA COMPETENCIAL'!B136)</f>
        <v/>
      </c>
      <c r="C136" s="291" t="str">
        <f>IF(ISBLANK('ÁREA MEJORA COMPETENCIAL'!C136),"",'ÁREA MEJORA COMPETENCIAL'!C136)</f>
        <v/>
      </c>
      <c r="D136" s="292" t="str">
        <f>IF(ISBLANK('ÁREA MEJORA COMPETENCIAL'!D136),"",'ÁREA MEJORA COMPETENCIAL'!D136)</f>
        <v/>
      </c>
      <c r="E136" s="292" t="str">
        <f>IF(ISBLANK('ÁREA MEJORA COMPETENCIAL'!E136),"",'ÁREA MEJORA COMPETENCIAL'!E136)</f>
        <v/>
      </c>
      <c r="F136" s="292" t="str">
        <f>IF(ISBLANK('ÁREA MEJORA COMPETENCIAL'!F136),"",'ÁREA MEJORA COMPETENCIAL'!F136)</f>
        <v/>
      </c>
      <c r="G136" s="293"/>
      <c r="H136" s="294" t="str">
        <f>IF(ISBLANK('ÁREA MEJORA COMPETENCIAL'!S136),"",IF('ÁREA MEJORA COMPETENCIAL'!CX136="","",IF('ÁREA MEJORA COMPETENCIAL'!CX136&gt;=0,"SI","NO")))</f>
        <v/>
      </c>
      <c r="I136" s="295" t="str">
        <f>IF('ÁREA MEJORA COMPETENCIAL'!CY136="VER RESULTADOS","",'ÁREA MEJORA COMPETENCIAL'!CY136)</f>
        <v/>
      </c>
      <c r="J136" s="296" t="str">
        <f>IF(ISBLANK('ÁREA MEJORA COMPETENCIAL'!S136),"",IF('ÁREA MEJORA COMPETENCIAL'!CX136="","",IF('ÁREA ACOMPAÑAMIENTO INT TÉC'!Y136&gt;=0,"SI","NO")))</f>
        <v/>
      </c>
      <c r="K136" s="297" t="str">
        <f>IF('ÁREA ACOMPAÑAMIENTO INT TÉC'!Z136="VER RESULTADOS","",'ÁREA ACOMPAÑAMIENTO INT TÉC'!Z136)</f>
        <v/>
      </c>
      <c r="L136" s="298" t="str">
        <f>IF(ISBLANK('ÁREA MEJORA COMPETENCIAL'!S136),"",IF('ÁREA MEJORA COMPETENCIAL'!CX136="","",IF('ÁREA COMPLEMENTARIA'!CP136&gt;=0,"SI","NO")))</f>
        <v/>
      </c>
      <c r="M136" s="299" t="str">
        <f>IF('ÁREA COMPLEMENTARIA'!CQ136="VER RESULTADOS","",'ÁREA COMPLEMENTARIA'!CQ136)</f>
        <v/>
      </c>
      <c r="N136" s="300" t="str">
        <f>IF('ÁREA MEJORA COMPETENCIAL'!CX136="","",IF(ISBLANK('ÁREA MEJORA COMPETENCIAL'!S136),"",COUNTIF(H136:L136,"SI")))</f>
        <v/>
      </c>
      <c r="O136" s="300" t="str">
        <f>IF(ISBLANK('ÁREA MEJORA COMPETENCIAL'!S136),"",
IF('ÁREA MEJORA COMPETENCIAL'!Y136=1,12,
IF('ÁREA MEJORA COMPETENCIAL'!Y136=2,24,
IF('ÁREA MEJORA COMPETENCIAL'!Y136=3,37,IF('ÁREA MEJORA COMPETENCIAL'!T136=4,54,
IF('ÁREA MEJORA COMPETENCIAL'!Y136=5,66,
IF('ÁREA MEJORA COMPETENCIAL'!Y136=6,79,
IF('ÁREA MEJORA COMPETENCIAL'!Y136=7,95,
IF('ÁREA MEJORA COMPETENCIAL'!Y136=8,108,
IF('ÁREA MEJORA COMPETENCIAL'!Y136=9,120,
IF('ÁREA MEJORA COMPETENCIAL'!Y136=10,132,
IF('ÁREA MEJORA COMPETENCIAL'!Y136=11,145,
IF('ÁREA MEJORA COMPETENCIAL'!Y136=12,161,
IF('ÁREA MEJORA COMPETENCIAL'!Y136=13,174,
IF('ÁREA MEJORA COMPETENCIAL'!Y136=14,186,
IF('ÁREA MEJORA COMPETENCIAL'!Y136=15,199,
IF('ÁREA MEJORA COMPETENCIAL'!Y136=16,211,
IF('ÁREA MEJORA COMPETENCIAL'!Y136=17,228,
IF('ÁREA MEJORA COMPETENCIAL'!Y136=18,240,
"")))))))))))))))))))</f>
        <v/>
      </c>
      <c r="P136" s="301" t="str">
        <f>IF(ISBLANK('ÁREA MEJORA COMPETENCIAL'!S136),"",
IF('ÁREA MEJORA COMPETENCIAL'!Y136=1,12,
IF('ÁREA MEJORA COMPETENCIAL'!Y136=2,24,
IF('ÁREA MEJORA COMPETENCIAL'!Y136=7,95,
IF('ÁREA MEJORA COMPETENCIAL'!Y136=8,108,
IF('ÁREA MEJORA COMPETENCIAL'!Y136=9,120,
IF('ÁREA MEJORA COMPETENCIAL'!Y136=10,132,
IF('ÁREA MEJORA COMPETENCIAL'!Y136=11,145,
IF('ÁREA MEJORA COMPETENCIAL'!Y136=12,161,
IF('ÁREA MEJORA COMPETENCIAL'!Y136=13,174,
IF('ÁREA MEJORA COMPETENCIAL'!Y136=14,186,
IF('ÁREA MEJORA COMPETENCIAL'!Y136=15,199,
IF('ÁREA MEJORA COMPETENCIAL'!Y136=16,211,
IF('ÁREA MEJORA COMPETENCIAL'!Y136=17,228,
IF('ÁREA MEJORA COMPETENCIAL'!Y136=18,240,
"")))))))))))))))</f>
        <v/>
      </c>
      <c r="Q136" s="302" t="str">
        <f>IF(ISBLANK('ÁREA MEJORA COMPETENCIAL'!S136),"",SUM('ÁREA MEJORA COMPETENCIAL'!CW136,'ÁREA ACOMPAÑAMIENTO INT TÉC'!X136,'ÁREA COMPLEMENTARIA'!CO136))</f>
        <v/>
      </c>
      <c r="R136" s="303" t="str">
        <f>IF(N136="","",IF(Q136&gt;=P136,"",IF(AND(H136="NO",'ÁREA MEJORA COMPETENCIAL'!CY136&gt;=75%,'ÁREA ACOMPAÑAMIENTO INT TÉC'!Z136&gt;=75%,'ÁREA COMPLEMENTARIA'!CQ136&gt;=75%),"SI","NO")))</f>
        <v/>
      </c>
      <c r="S136" s="303" t="str">
        <f>IF(N136="","",IF(Q136&gt;=P136,"",(IF(AND(J136="NO",'ÁREA ACOMPAÑAMIENTO INT TÉC'!Z136&gt;=75%,'ÁREA MEJORA COMPETENCIAL'!CY136&gt;=75%,'ÁREA COMPLEMENTARIA'!CQ136&gt;=75%),"SI","NO"))))</f>
        <v/>
      </c>
      <c r="T136" s="303" t="str">
        <f>IF(N136="","",IF(Q136&gt;=P136,"",(IF(AND(L136="NO",'ÁREA COMPLEMENTARIA'!CQ136&gt;=75%,'ÁREA MEJORA COMPETENCIAL'!CY136&gt;=75%,'ÁREA ACOMPAÑAMIENTO INT TÉC'!Z136&gt;=75%),"SI","NO"))))</f>
        <v/>
      </c>
      <c r="U136" s="300" t="str">
        <f t="shared" si="12"/>
        <v/>
      </c>
      <c r="V136" s="300" t="str">
        <f t="shared" si="13"/>
        <v/>
      </c>
      <c r="W136" s="300" t="str">
        <f>IF(
 Q136=0,
 "NO",
 IF(
  OR('ÁREA MEJORA COMPETENCIAL'!Y136=0, ISBLANK('ÁREA MEJORA COMPETENCIAL'!S136)),
  "",
  IF(
   AND(U136&lt;&gt;"NO PARTICIPANTE", V136&lt;&gt;"NO PARTICIPANTE"),
   "SI",
   "NO"
  )
 )
)</f>
        <v/>
      </c>
      <c r="X136" s="300" t="str">
        <f t="shared" si="14"/>
        <v/>
      </c>
      <c r="Y136" s="300" t="str">
        <f t="shared" si="15"/>
        <v/>
      </c>
      <c r="Z136" s="304" t="str">
        <f>IF(AND('ÁREA MEJORA COMPETENCIAL'!Y136&gt;6,'ÁREA MEJORA COMPETENCIAL'!CW136&gt;=32,'ÁREA ACOMPAÑAMIENTO INT TÉC'!X136&gt;=27,'ÁREA COMPLEMENTARIA'!CO136&gt;=20,Q136&gt;=P136),"SI","")</f>
        <v/>
      </c>
      <c r="AA136" s="305" t="str">
        <f>IF(ISBLANK('ÁREA MEJORA COMPETENCIAL'!S136),"",IF(Q136&gt;=P136,"",IF('ÁREA COMPLEMENTARIA'!CN136="","NO PROCEDE",IF(N136=3,"",IF(OR(R136="SI",S136="SI",T136="SI"),"SI","NO")))))</f>
        <v/>
      </c>
      <c r="AB136" s="300" t="str">
        <f>IF(ISBLANK('ÁREA MEJORA COMPETENCIAL'!S136),"",IF(AA136="SI", "SI(*)",IF(OR(N136=3,X136="SI",Y136="SI",Z136="SI"),"SI","NO")))</f>
        <v/>
      </c>
      <c r="AC136" s="331" t="str">
        <f>IF(
   ISBLANK('ÁREA MEJORA COMPETENCIAL'!S136),
   "",
   IF(
      AND(
        'ÁREA MEJORA COMPETENCIAL'!Y136&gt;6,
        'ÁREA MEJORA COMPETENCIAL'!CW136&lt;=32,
        'ÁREA ACOMPAÑAMIENTO INT TÉC'!X136&lt;=27,
        'ÁREA COMPLEMENTARIA'!CO136&lt;=20,
        Q136&lt;=P136
      ),
      0,
         IF(
               Q136=0,
               0,
               IF(
                  Z136="SI",
                  Q136/P136,
                  IF(
                     AA136="SI",
                     75/100,IF(P136=12,Q136/P136, IF(P136=24,Q136/P136, IF(
         AND('ÁREA MEJORA COMPETENCIAL'!Y136&gt;6, N136&lt;3),
         N136/3,      IF(
            OR(P136="", P136=0),
            N136/3,
                     ""
                  )
               )
            )
         )
      )
   )
)))</f>
        <v/>
      </c>
      <c r="AD136" s="7"/>
      <c r="AE136" s="5"/>
      <c r="AF136" s="5"/>
      <c r="AG136" s="5"/>
      <c r="AH136" s="5"/>
      <c r="AI136" s="5"/>
      <c r="AJ136" s="5"/>
      <c r="AK136" s="5"/>
      <c r="AL136" s="5"/>
      <c r="AM136" s="5"/>
      <c r="AN136" s="5"/>
      <c r="AO136" s="138"/>
    </row>
    <row r="137" spans="1:42" ht="18" customHeight="1" x14ac:dyDescent="0.3">
      <c r="A137" s="290" t="str">
        <f>IF(ISBLANK('ÁREA MEJORA COMPETENCIAL'!A137),"",'ÁREA MEJORA COMPETENCIAL'!A137)</f>
        <v/>
      </c>
      <c r="B137" s="291" t="str">
        <f>IF(ISBLANK('ÁREA MEJORA COMPETENCIAL'!B137),"",'ÁREA MEJORA COMPETENCIAL'!B137)</f>
        <v/>
      </c>
      <c r="C137" s="291" t="str">
        <f>IF(ISBLANK('ÁREA MEJORA COMPETENCIAL'!C137),"",'ÁREA MEJORA COMPETENCIAL'!C137)</f>
        <v/>
      </c>
      <c r="D137" s="292" t="str">
        <f>IF(ISBLANK('ÁREA MEJORA COMPETENCIAL'!D137),"",'ÁREA MEJORA COMPETENCIAL'!D137)</f>
        <v/>
      </c>
      <c r="E137" s="292" t="str">
        <f>IF(ISBLANK('ÁREA MEJORA COMPETENCIAL'!E137),"",'ÁREA MEJORA COMPETENCIAL'!E137)</f>
        <v/>
      </c>
      <c r="F137" s="292" t="str">
        <f>IF(ISBLANK('ÁREA MEJORA COMPETENCIAL'!F137),"",'ÁREA MEJORA COMPETENCIAL'!F137)</f>
        <v/>
      </c>
      <c r="G137" s="293"/>
      <c r="H137" s="294" t="str">
        <f>IF(ISBLANK('ÁREA MEJORA COMPETENCIAL'!S137),"",IF('ÁREA MEJORA COMPETENCIAL'!CX137="","",IF('ÁREA MEJORA COMPETENCIAL'!CX137&gt;=0,"SI","NO")))</f>
        <v/>
      </c>
      <c r="I137" s="295" t="str">
        <f>IF('ÁREA MEJORA COMPETENCIAL'!CY137="VER RESULTADOS","",'ÁREA MEJORA COMPETENCIAL'!CY137)</f>
        <v/>
      </c>
      <c r="J137" s="296" t="str">
        <f>IF(ISBLANK('ÁREA MEJORA COMPETENCIAL'!S137),"",IF('ÁREA MEJORA COMPETENCIAL'!CX137="","",IF('ÁREA ACOMPAÑAMIENTO INT TÉC'!Y137&gt;=0,"SI","NO")))</f>
        <v/>
      </c>
      <c r="K137" s="297" t="str">
        <f>IF('ÁREA ACOMPAÑAMIENTO INT TÉC'!Z137="VER RESULTADOS","",'ÁREA ACOMPAÑAMIENTO INT TÉC'!Z137)</f>
        <v/>
      </c>
      <c r="L137" s="298" t="str">
        <f>IF(ISBLANK('ÁREA MEJORA COMPETENCIAL'!S137),"",IF('ÁREA MEJORA COMPETENCIAL'!CX137="","",IF('ÁREA COMPLEMENTARIA'!CP137&gt;=0,"SI","NO")))</f>
        <v/>
      </c>
      <c r="M137" s="299" t="str">
        <f>IF('ÁREA COMPLEMENTARIA'!CQ137="VER RESULTADOS","",'ÁREA COMPLEMENTARIA'!CQ137)</f>
        <v/>
      </c>
      <c r="N137" s="300" t="str">
        <f>IF('ÁREA MEJORA COMPETENCIAL'!CX137="","",IF(ISBLANK('ÁREA MEJORA COMPETENCIAL'!S137),"",COUNTIF(H137:L137,"SI")))</f>
        <v/>
      </c>
      <c r="O137" s="300" t="str">
        <f>IF(ISBLANK('ÁREA MEJORA COMPETENCIAL'!S137),"",
IF('ÁREA MEJORA COMPETENCIAL'!Y137=1,12,
IF('ÁREA MEJORA COMPETENCIAL'!Y137=2,24,
IF('ÁREA MEJORA COMPETENCIAL'!Y137=3,37,IF('ÁREA MEJORA COMPETENCIAL'!T137=4,54,
IF('ÁREA MEJORA COMPETENCIAL'!Y137=5,66,
IF('ÁREA MEJORA COMPETENCIAL'!Y137=6,79,
IF('ÁREA MEJORA COMPETENCIAL'!Y137=7,95,
IF('ÁREA MEJORA COMPETENCIAL'!Y137=8,108,
IF('ÁREA MEJORA COMPETENCIAL'!Y137=9,120,
IF('ÁREA MEJORA COMPETENCIAL'!Y137=10,132,
IF('ÁREA MEJORA COMPETENCIAL'!Y137=11,145,
IF('ÁREA MEJORA COMPETENCIAL'!Y137=12,161,
IF('ÁREA MEJORA COMPETENCIAL'!Y137=13,174,
IF('ÁREA MEJORA COMPETENCIAL'!Y137=14,186,
IF('ÁREA MEJORA COMPETENCIAL'!Y137=15,199,
IF('ÁREA MEJORA COMPETENCIAL'!Y137=16,211,
IF('ÁREA MEJORA COMPETENCIAL'!Y137=17,228,
IF('ÁREA MEJORA COMPETENCIAL'!Y137=18,240,
"")))))))))))))))))))</f>
        <v/>
      </c>
      <c r="P137" s="301" t="str">
        <f>IF(ISBLANK('ÁREA MEJORA COMPETENCIAL'!S137),"",
IF('ÁREA MEJORA COMPETENCIAL'!Y137=1,12,
IF('ÁREA MEJORA COMPETENCIAL'!Y137=2,24,
IF('ÁREA MEJORA COMPETENCIAL'!Y137=7,95,
IF('ÁREA MEJORA COMPETENCIAL'!Y137=8,108,
IF('ÁREA MEJORA COMPETENCIAL'!Y137=9,120,
IF('ÁREA MEJORA COMPETENCIAL'!Y137=10,132,
IF('ÁREA MEJORA COMPETENCIAL'!Y137=11,145,
IF('ÁREA MEJORA COMPETENCIAL'!Y137=12,161,
IF('ÁREA MEJORA COMPETENCIAL'!Y137=13,174,
IF('ÁREA MEJORA COMPETENCIAL'!Y137=14,186,
IF('ÁREA MEJORA COMPETENCIAL'!Y137=15,199,
IF('ÁREA MEJORA COMPETENCIAL'!Y137=16,211,
IF('ÁREA MEJORA COMPETENCIAL'!Y137=17,228,
IF('ÁREA MEJORA COMPETENCIAL'!Y137=18,240,
"")))))))))))))))</f>
        <v/>
      </c>
      <c r="Q137" s="302" t="str">
        <f>IF(ISBLANK('ÁREA MEJORA COMPETENCIAL'!S137),"",SUM('ÁREA MEJORA COMPETENCIAL'!CW137,'ÁREA ACOMPAÑAMIENTO INT TÉC'!X137,'ÁREA COMPLEMENTARIA'!CO137))</f>
        <v/>
      </c>
      <c r="R137" s="303" t="str">
        <f>IF(N137="","",IF(Q137&gt;=P137,"",IF(AND(H137="NO",'ÁREA MEJORA COMPETENCIAL'!CY137&gt;=75%,'ÁREA ACOMPAÑAMIENTO INT TÉC'!Z137&gt;=75%,'ÁREA COMPLEMENTARIA'!CQ137&gt;=75%),"SI","NO")))</f>
        <v/>
      </c>
      <c r="S137" s="303" t="str">
        <f>IF(N137="","",IF(Q137&gt;=P137,"",(IF(AND(J137="NO",'ÁREA ACOMPAÑAMIENTO INT TÉC'!Z137&gt;=75%,'ÁREA MEJORA COMPETENCIAL'!CY137&gt;=75%,'ÁREA COMPLEMENTARIA'!CQ137&gt;=75%),"SI","NO"))))</f>
        <v/>
      </c>
      <c r="T137" s="303" t="str">
        <f>IF(N137="","",IF(Q137&gt;=P137,"",(IF(AND(L137="NO",'ÁREA COMPLEMENTARIA'!CQ137&gt;=75%,'ÁREA MEJORA COMPETENCIAL'!CY137&gt;=75%,'ÁREA ACOMPAÑAMIENTO INT TÉC'!Z137&gt;=75%),"SI","NO"))))</f>
        <v/>
      </c>
      <c r="U137" s="300" t="str">
        <f t="shared" si="12"/>
        <v/>
      </c>
      <c r="V137" s="300" t="str">
        <f t="shared" si="13"/>
        <v/>
      </c>
      <c r="W137" s="300" t="str">
        <f>IF(
 Q137=0,
 "NO",
 IF(
  OR('ÁREA MEJORA COMPETENCIAL'!Y137=0, ISBLANK('ÁREA MEJORA COMPETENCIAL'!S137)),
  "",
  IF(
   AND(U137&lt;&gt;"NO PARTICIPANTE", V137&lt;&gt;"NO PARTICIPANTE"),
   "SI",
   "NO"
  )
 )
)</f>
        <v/>
      </c>
      <c r="X137" s="300" t="str">
        <f t="shared" si="14"/>
        <v/>
      </c>
      <c r="Y137" s="300" t="str">
        <f t="shared" si="15"/>
        <v/>
      </c>
      <c r="Z137" s="304" t="str">
        <f>IF(AND('ÁREA MEJORA COMPETENCIAL'!Y137&gt;6,'ÁREA MEJORA COMPETENCIAL'!CW137&gt;=32,'ÁREA ACOMPAÑAMIENTO INT TÉC'!X137&gt;=27,'ÁREA COMPLEMENTARIA'!CO137&gt;=20,Q137&gt;=P137),"SI","")</f>
        <v/>
      </c>
      <c r="AA137" s="305" t="str">
        <f>IF(ISBLANK('ÁREA MEJORA COMPETENCIAL'!S137),"",IF(Q137&gt;=P137,"",IF('ÁREA COMPLEMENTARIA'!CN137="","NO PROCEDE",IF(N137=3,"",IF(OR(R137="SI",S137="SI",T137="SI"),"SI","NO")))))</f>
        <v/>
      </c>
      <c r="AB137" s="300" t="str">
        <f>IF(ISBLANK('ÁREA MEJORA COMPETENCIAL'!S137),"",IF(AA137="SI", "SI(*)",IF(OR(N137=3,X137="SI",Y137="SI",Z137="SI"),"SI","NO")))</f>
        <v/>
      </c>
      <c r="AC137" s="331" t="str">
        <f>IF(
   ISBLANK('ÁREA MEJORA COMPETENCIAL'!S137),
   "",
   IF(
      AND(
        'ÁREA MEJORA COMPETENCIAL'!Y137&gt;6,
        'ÁREA MEJORA COMPETENCIAL'!CW137&lt;=32,
        'ÁREA ACOMPAÑAMIENTO INT TÉC'!X137&lt;=27,
        'ÁREA COMPLEMENTARIA'!CO137&lt;=20,
        Q137&lt;=P137
      ),
      0,
         IF(
               Q137=0,
               0,
               IF(
                  Z137="SI",
                  Q137/P137,
                  IF(
                     AA137="SI",
                     75/100,IF(P137=12,Q137/P137, IF(P137=24,Q137/P137, IF(
         AND('ÁREA MEJORA COMPETENCIAL'!Y137&gt;6, N137&lt;3),
         N137/3,      IF(
            OR(P137="", P137=0),
            N137/3,
                     ""
                  )
               )
            )
         )
      )
   )
)))</f>
        <v/>
      </c>
      <c r="AD137" s="7"/>
      <c r="AE137" s="5"/>
      <c r="AF137" s="5"/>
      <c r="AG137" s="5"/>
      <c r="AH137" s="5"/>
      <c r="AI137" s="5"/>
      <c r="AJ137" s="5"/>
      <c r="AK137" s="5"/>
      <c r="AL137" s="5"/>
      <c r="AM137" s="5"/>
      <c r="AN137" s="5"/>
      <c r="AO137" s="138"/>
      <c r="AP137" s="59"/>
    </row>
    <row r="138" spans="1:42" s="59" customFormat="1" ht="18" customHeight="1" x14ac:dyDescent="0.3">
      <c r="A138" s="290" t="str">
        <f>IF(ISBLANK('ÁREA MEJORA COMPETENCIAL'!A138),"",'ÁREA MEJORA COMPETENCIAL'!A138)</f>
        <v/>
      </c>
      <c r="B138" s="291" t="str">
        <f>IF(ISBLANK('ÁREA MEJORA COMPETENCIAL'!B138),"",'ÁREA MEJORA COMPETENCIAL'!B138)</f>
        <v/>
      </c>
      <c r="C138" s="291" t="str">
        <f>IF(ISBLANK('ÁREA MEJORA COMPETENCIAL'!C138),"",'ÁREA MEJORA COMPETENCIAL'!C138)</f>
        <v/>
      </c>
      <c r="D138" s="292" t="str">
        <f>IF(ISBLANK('ÁREA MEJORA COMPETENCIAL'!D138),"",'ÁREA MEJORA COMPETENCIAL'!D138)</f>
        <v/>
      </c>
      <c r="E138" s="292" t="str">
        <f>IF(ISBLANK('ÁREA MEJORA COMPETENCIAL'!E138),"",'ÁREA MEJORA COMPETENCIAL'!E138)</f>
        <v/>
      </c>
      <c r="F138" s="292" t="str">
        <f>IF(ISBLANK('ÁREA MEJORA COMPETENCIAL'!F138),"",'ÁREA MEJORA COMPETENCIAL'!F138)</f>
        <v/>
      </c>
      <c r="G138" s="293"/>
      <c r="H138" s="294" t="str">
        <f>IF(ISBLANK('ÁREA MEJORA COMPETENCIAL'!S138),"",IF('ÁREA MEJORA COMPETENCIAL'!CX138="","",IF('ÁREA MEJORA COMPETENCIAL'!CX138&gt;=0,"SI","NO")))</f>
        <v/>
      </c>
      <c r="I138" s="295" t="str">
        <f>IF('ÁREA MEJORA COMPETENCIAL'!CY138="VER RESULTADOS","",'ÁREA MEJORA COMPETENCIAL'!CY138)</f>
        <v/>
      </c>
      <c r="J138" s="296" t="str">
        <f>IF(ISBLANK('ÁREA MEJORA COMPETENCIAL'!S138),"",IF('ÁREA MEJORA COMPETENCIAL'!CX138="","",IF('ÁREA ACOMPAÑAMIENTO INT TÉC'!Y138&gt;=0,"SI","NO")))</f>
        <v/>
      </c>
      <c r="K138" s="297" t="str">
        <f>IF('ÁREA ACOMPAÑAMIENTO INT TÉC'!Z138="VER RESULTADOS","",'ÁREA ACOMPAÑAMIENTO INT TÉC'!Z138)</f>
        <v/>
      </c>
      <c r="L138" s="298" t="str">
        <f>IF(ISBLANK('ÁREA MEJORA COMPETENCIAL'!S138),"",IF('ÁREA MEJORA COMPETENCIAL'!CX138="","",IF('ÁREA COMPLEMENTARIA'!CP138&gt;=0,"SI","NO")))</f>
        <v/>
      </c>
      <c r="M138" s="299" t="str">
        <f>IF('ÁREA COMPLEMENTARIA'!CQ138="VER RESULTADOS","",'ÁREA COMPLEMENTARIA'!CQ138)</f>
        <v/>
      </c>
      <c r="N138" s="300" t="str">
        <f>IF('ÁREA MEJORA COMPETENCIAL'!CX138="","",IF(ISBLANK('ÁREA MEJORA COMPETENCIAL'!S138),"",COUNTIF(H138:L138,"SI")))</f>
        <v/>
      </c>
      <c r="O138" s="300" t="str">
        <f>IF(ISBLANK('ÁREA MEJORA COMPETENCIAL'!S138),"",
IF('ÁREA MEJORA COMPETENCIAL'!Y138=1,12,
IF('ÁREA MEJORA COMPETENCIAL'!Y138=2,24,
IF('ÁREA MEJORA COMPETENCIAL'!Y138=3,37,IF('ÁREA MEJORA COMPETENCIAL'!T138=4,54,
IF('ÁREA MEJORA COMPETENCIAL'!Y138=5,66,
IF('ÁREA MEJORA COMPETENCIAL'!Y138=6,79,
IF('ÁREA MEJORA COMPETENCIAL'!Y138=7,95,
IF('ÁREA MEJORA COMPETENCIAL'!Y138=8,108,
IF('ÁREA MEJORA COMPETENCIAL'!Y138=9,120,
IF('ÁREA MEJORA COMPETENCIAL'!Y138=10,132,
IF('ÁREA MEJORA COMPETENCIAL'!Y138=11,145,
IF('ÁREA MEJORA COMPETENCIAL'!Y138=12,161,
IF('ÁREA MEJORA COMPETENCIAL'!Y138=13,174,
IF('ÁREA MEJORA COMPETENCIAL'!Y138=14,186,
IF('ÁREA MEJORA COMPETENCIAL'!Y138=15,199,
IF('ÁREA MEJORA COMPETENCIAL'!Y138=16,211,
IF('ÁREA MEJORA COMPETENCIAL'!Y138=17,228,
IF('ÁREA MEJORA COMPETENCIAL'!Y138=18,240,
"")))))))))))))))))))</f>
        <v/>
      </c>
      <c r="P138" s="301" t="str">
        <f>IF(ISBLANK('ÁREA MEJORA COMPETENCIAL'!S138),"",
IF('ÁREA MEJORA COMPETENCIAL'!Y138=1,12,
IF('ÁREA MEJORA COMPETENCIAL'!Y138=2,24,
IF('ÁREA MEJORA COMPETENCIAL'!Y138=7,95,
IF('ÁREA MEJORA COMPETENCIAL'!Y138=8,108,
IF('ÁREA MEJORA COMPETENCIAL'!Y138=9,120,
IF('ÁREA MEJORA COMPETENCIAL'!Y138=10,132,
IF('ÁREA MEJORA COMPETENCIAL'!Y138=11,145,
IF('ÁREA MEJORA COMPETENCIAL'!Y138=12,161,
IF('ÁREA MEJORA COMPETENCIAL'!Y138=13,174,
IF('ÁREA MEJORA COMPETENCIAL'!Y138=14,186,
IF('ÁREA MEJORA COMPETENCIAL'!Y138=15,199,
IF('ÁREA MEJORA COMPETENCIAL'!Y138=16,211,
IF('ÁREA MEJORA COMPETENCIAL'!Y138=17,228,
IF('ÁREA MEJORA COMPETENCIAL'!Y138=18,240,
"")))))))))))))))</f>
        <v/>
      </c>
      <c r="Q138" s="302" t="str">
        <f>IF(ISBLANK('ÁREA MEJORA COMPETENCIAL'!S138),"",SUM('ÁREA MEJORA COMPETENCIAL'!CW138,'ÁREA ACOMPAÑAMIENTO INT TÉC'!X138,'ÁREA COMPLEMENTARIA'!CO138))</f>
        <v/>
      </c>
      <c r="R138" s="303" t="str">
        <f>IF(N138="","",IF(Q138&gt;=P138,"",IF(AND(H138="NO",'ÁREA MEJORA COMPETENCIAL'!CY138&gt;=75%,'ÁREA ACOMPAÑAMIENTO INT TÉC'!Z138&gt;=75%,'ÁREA COMPLEMENTARIA'!CQ138&gt;=75%),"SI","NO")))</f>
        <v/>
      </c>
      <c r="S138" s="303" t="str">
        <f>IF(N138="","",IF(Q138&gt;=P138,"",(IF(AND(J138="NO",'ÁREA ACOMPAÑAMIENTO INT TÉC'!Z138&gt;=75%,'ÁREA MEJORA COMPETENCIAL'!CY138&gt;=75%,'ÁREA COMPLEMENTARIA'!CQ138&gt;=75%),"SI","NO"))))</f>
        <v/>
      </c>
      <c r="T138" s="303" t="str">
        <f>IF(N138="","",IF(Q138&gt;=P138,"",(IF(AND(L138="NO",'ÁREA COMPLEMENTARIA'!CQ138&gt;=75%,'ÁREA MEJORA COMPETENCIAL'!CY138&gt;=75%,'ÁREA ACOMPAÑAMIENTO INT TÉC'!Z138&gt;=75%),"SI","NO"))))</f>
        <v/>
      </c>
      <c r="U138" s="300" t="str">
        <f t="shared" ref="U138:U162" si="16">IF(AND(P138=12,Q138&lt;12),"NO PARTICIPANTE","")</f>
        <v/>
      </c>
      <c r="V138" s="300" t="str">
        <f t="shared" ref="V138:V162" si="17">IF(AND(P138=24,Q138&lt;24),"NO PARTICIPANTE","")</f>
        <v/>
      </c>
      <c r="W138" s="300" t="str">
        <f>IF(
 Q138=0,
 "NO",
 IF(
  OR('ÁREA MEJORA COMPETENCIAL'!Y138=0, ISBLANK('ÁREA MEJORA COMPETENCIAL'!S138)),
  "",
  IF(
   AND(U138&lt;&gt;"NO PARTICIPANTE", V138&lt;&gt;"NO PARTICIPANTE"),
   "SI",
   "NO"
  )
 )
)</f>
        <v/>
      </c>
      <c r="X138" s="300" t="str">
        <f t="shared" ref="X138:X162" si="18">IF(AND(P138=12,Q138&gt;=12),"SI","")</f>
        <v/>
      </c>
      <c r="Y138" s="300" t="str">
        <f t="shared" ref="Y138:Y162" si="19">IF(AND(P138=24,Q138&gt;=24),"SI","")</f>
        <v/>
      </c>
      <c r="Z138" s="304" t="str">
        <f>IF(AND('ÁREA MEJORA COMPETENCIAL'!Y138&gt;6,'ÁREA MEJORA COMPETENCIAL'!CW138&gt;=32,'ÁREA ACOMPAÑAMIENTO INT TÉC'!X138&gt;=27,'ÁREA COMPLEMENTARIA'!CO138&gt;=20,Q138&gt;=P138),"SI","")</f>
        <v/>
      </c>
      <c r="AA138" s="305" t="str">
        <f>IF(ISBLANK('ÁREA MEJORA COMPETENCIAL'!S138),"",IF(Q138&gt;=P138,"",IF('ÁREA COMPLEMENTARIA'!CN138="","NO PROCEDE",IF(N138=3,"",IF(OR(R138="SI",S138="SI",T138="SI"),"SI","NO")))))</f>
        <v/>
      </c>
      <c r="AB138" s="300" t="str">
        <f>IF(ISBLANK('ÁREA MEJORA COMPETENCIAL'!S138),"",IF(AA138="SI", "SI(*)",IF(OR(N138=3,X138="SI",Y138="SI",Z138="SI"),"SI","NO")))</f>
        <v/>
      </c>
      <c r="AC138" s="331" t="str">
        <f>IF(
   ISBLANK('ÁREA MEJORA COMPETENCIAL'!S138),
   "",
   IF(
      AND(
        'ÁREA MEJORA COMPETENCIAL'!Y138&gt;6,
        'ÁREA MEJORA COMPETENCIAL'!CW138&lt;=32,
        'ÁREA ACOMPAÑAMIENTO INT TÉC'!X138&lt;=27,
        'ÁREA COMPLEMENTARIA'!CO138&lt;=20,
        Q138&lt;=P138
      ),
      0,
         IF(
               Q138=0,
               0,
               IF(
                  Z138="SI",
                  Q138/P138,
                  IF(
                     AA138="SI",
                     75/100,IF(P138=12,Q138/P138, IF(P138=24,Q138/P138, IF(
         AND('ÁREA MEJORA COMPETENCIAL'!Y138&gt;6, N138&lt;3),
         N138/3,      IF(
            OR(P138="", P138=0),
            N138/3,
                     ""
                  )
               )
            )
         )
      )
   )
)))</f>
        <v/>
      </c>
      <c r="AD138" s="7"/>
      <c r="AE138" s="5"/>
      <c r="AF138" s="5"/>
      <c r="AG138" s="5"/>
      <c r="AH138" s="5"/>
      <c r="AI138" s="5"/>
      <c r="AJ138" s="5"/>
      <c r="AK138" s="5"/>
      <c r="AL138" s="5"/>
      <c r="AM138" s="5"/>
      <c r="AN138" s="5"/>
      <c r="AO138" s="138"/>
    </row>
    <row r="139" spans="1:42" s="59" customFormat="1" ht="18" customHeight="1" x14ac:dyDescent="0.3">
      <c r="A139" s="290" t="str">
        <f>IF(ISBLANK('ÁREA MEJORA COMPETENCIAL'!A139),"",'ÁREA MEJORA COMPETENCIAL'!A139)</f>
        <v/>
      </c>
      <c r="B139" s="291" t="str">
        <f>IF(ISBLANK('ÁREA MEJORA COMPETENCIAL'!B139),"",'ÁREA MEJORA COMPETENCIAL'!B139)</f>
        <v/>
      </c>
      <c r="C139" s="291" t="str">
        <f>IF(ISBLANK('ÁREA MEJORA COMPETENCIAL'!C139),"",'ÁREA MEJORA COMPETENCIAL'!C139)</f>
        <v/>
      </c>
      <c r="D139" s="292" t="str">
        <f>IF(ISBLANK('ÁREA MEJORA COMPETENCIAL'!D139),"",'ÁREA MEJORA COMPETENCIAL'!D139)</f>
        <v/>
      </c>
      <c r="E139" s="292" t="str">
        <f>IF(ISBLANK('ÁREA MEJORA COMPETENCIAL'!E139),"",'ÁREA MEJORA COMPETENCIAL'!E139)</f>
        <v/>
      </c>
      <c r="F139" s="292" t="str">
        <f>IF(ISBLANK('ÁREA MEJORA COMPETENCIAL'!F139),"",'ÁREA MEJORA COMPETENCIAL'!F139)</f>
        <v/>
      </c>
      <c r="G139" s="293"/>
      <c r="H139" s="294" t="str">
        <f>IF(ISBLANK('ÁREA MEJORA COMPETENCIAL'!S139),"",IF('ÁREA MEJORA COMPETENCIAL'!CX139="","",IF('ÁREA MEJORA COMPETENCIAL'!CX139&gt;=0,"SI","NO")))</f>
        <v/>
      </c>
      <c r="I139" s="295" t="str">
        <f>IF('ÁREA MEJORA COMPETENCIAL'!CY139="VER RESULTADOS","",'ÁREA MEJORA COMPETENCIAL'!CY139)</f>
        <v/>
      </c>
      <c r="J139" s="296" t="str">
        <f>IF(ISBLANK('ÁREA MEJORA COMPETENCIAL'!S139),"",IF('ÁREA MEJORA COMPETENCIAL'!CX139="","",IF('ÁREA ACOMPAÑAMIENTO INT TÉC'!Y139&gt;=0,"SI","NO")))</f>
        <v/>
      </c>
      <c r="K139" s="297" t="str">
        <f>IF('ÁREA ACOMPAÑAMIENTO INT TÉC'!Z139="VER RESULTADOS","",'ÁREA ACOMPAÑAMIENTO INT TÉC'!Z139)</f>
        <v/>
      </c>
      <c r="L139" s="298" t="str">
        <f>IF(ISBLANK('ÁREA MEJORA COMPETENCIAL'!S139),"",IF('ÁREA MEJORA COMPETENCIAL'!CX139="","",IF('ÁREA COMPLEMENTARIA'!CP139&gt;=0,"SI","NO")))</f>
        <v/>
      </c>
      <c r="M139" s="299" t="str">
        <f>IF('ÁREA COMPLEMENTARIA'!CQ139="VER RESULTADOS","",'ÁREA COMPLEMENTARIA'!CQ139)</f>
        <v/>
      </c>
      <c r="N139" s="300" t="str">
        <f>IF('ÁREA MEJORA COMPETENCIAL'!CX139="","",IF(ISBLANK('ÁREA MEJORA COMPETENCIAL'!S139),"",COUNTIF(H139:L139,"SI")))</f>
        <v/>
      </c>
      <c r="O139" s="300" t="str">
        <f>IF(ISBLANK('ÁREA MEJORA COMPETENCIAL'!S139),"",
IF('ÁREA MEJORA COMPETENCIAL'!Y139=1,12,
IF('ÁREA MEJORA COMPETENCIAL'!Y139=2,24,
IF('ÁREA MEJORA COMPETENCIAL'!Y139=3,37,IF('ÁREA MEJORA COMPETENCIAL'!T139=4,54,
IF('ÁREA MEJORA COMPETENCIAL'!Y139=5,66,
IF('ÁREA MEJORA COMPETENCIAL'!Y139=6,79,
IF('ÁREA MEJORA COMPETENCIAL'!Y139=7,95,
IF('ÁREA MEJORA COMPETENCIAL'!Y139=8,108,
IF('ÁREA MEJORA COMPETENCIAL'!Y139=9,120,
IF('ÁREA MEJORA COMPETENCIAL'!Y139=10,132,
IF('ÁREA MEJORA COMPETENCIAL'!Y139=11,145,
IF('ÁREA MEJORA COMPETENCIAL'!Y139=12,161,
IF('ÁREA MEJORA COMPETENCIAL'!Y139=13,174,
IF('ÁREA MEJORA COMPETENCIAL'!Y139=14,186,
IF('ÁREA MEJORA COMPETENCIAL'!Y139=15,199,
IF('ÁREA MEJORA COMPETENCIAL'!Y139=16,211,
IF('ÁREA MEJORA COMPETENCIAL'!Y139=17,228,
IF('ÁREA MEJORA COMPETENCIAL'!Y139=18,240,
"")))))))))))))))))))</f>
        <v/>
      </c>
      <c r="P139" s="301" t="str">
        <f>IF(ISBLANK('ÁREA MEJORA COMPETENCIAL'!S139),"",
IF('ÁREA MEJORA COMPETENCIAL'!Y139=1,12,
IF('ÁREA MEJORA COMPETENCIAL'!Y139=2,24,
IF('ÁREA MEJORA COMPETENCIAL'!Y139=7,95,
IF('ÁREA MEJORA COMPETENCIAL'!Y139=8,108,
IF('ÁREA MEJORA COMPETENCIAL'!Y139=9,120,
IF('ÁREA MEJORA COMPETENCIAL'!Y139=10,132,
IF('ÁREA MEJORA COMPETENCIAL'!Y139=11,145,
IF('ÁREA MEJORA COMPETENCIAL'!Y139=12,161,
IF('ÁREA MEJORA COMPETENCIAL'!Y139=13,174,
IF('ÁREA MEJORA COMPETENCIAL'!Y139=14,186,
IF('ÁREA MEJORA COMPETENCIAL'!Y139=15,199,
IF('ÁREA MEJORA COMPETENCIAL'!Y139=16,211,
IF('ÁREA MEJORA COMPETENCIAL'!Y139=17,228,
IF('ÁREA MEJORA COMPETENCIAL'!Y139=18,240,
"")))))))))))))))</f>
        <v/>
      </c>
      <c r="Q139" s="302" t="str">
        <f>IF(ISBLANK('ÁREA MEJORA COMPETENCIAL'!S139),"",SUM('ÁREA MEJORA COMPETENCIAL'!CW139,'ÁREA ACOMPAÑAMIENTO INT TÉC'!X139,'ÁREA COMPLEMENTARIA'!CO139))</f>
        <v/>
      </c>
      <c r="R139" s="303" t="str">
        <f>IF(N139="","",IF(Q139&gt;=P139,"",IF(AND(H139="NO",'ÁREA MEJORA COMPETENCIAL'!CY139&gt;=75%,'ÁREA ACOMPAÑAMIENTO INT TÉC'!Z139&gt;=75%,'ÁREA COMPLEMENTARIA'!CQ139&gt;=75%),"SI","NO")))</f>
        <v/>
      </c>
      <c r="S139" s="303" t="str">
        <f>IF(N139="","",IF(Q139&gt;=P139,"",(IF(AND(J139="NO",'ÁREA ACOMPAÑAMIENTO INT TÉC'!Z139&gt;=75%,'ÁREA MEJORA COMPETENCIAL'!CY139&gt;=75%,'ÁREA COMPLEMENTARIA'!CQ139&gt;=75%),"SI","NO"))))</f>
        <v/>
      </c>
      <c r="T139" s="303" t="str">
        <f>IF(N139="","",IF(Q139&gt;=P139,"",(IF(AND(L139="NO",'ÁREA COMPLEMENTARIA'!CQ139&gt;=75%,'ÁREA MEJORA COMPETENCIAL'!CY139&gt;=75%,'ÁREA ACOMPAÑAMIENTO INT TÉC'!Z139&gt;=75%),"SI","NO"))))</f>
        <v/>
      </c>
      <c r="U139" s="300" t="str">
        <f t="shared" si="16"/>
        <v/>
      </c>
      <c r="V139" s="300" t="str">
        <f t="shared" si="17"/>
        <v/>
      </c>
      <c r="W139" s="300" t="str">
        <f>IF(
 Q139=0,
 "NO",
 IF(
  OR('ÁREA MEJORA COMPETENCIAL'!Y139=0, ISBLANK('ÁREA MEJORA COMPETENCIAL'!S139)),
  "",
  IF(
   AND(U139&lt;&gt;"NO PARTICIPANTE", V139&lt;&gt;"NO PARTICIPANTE"),
   "SI",
   "NO"
  )
 )
)</f>
        <v/>
      </c>
      <c r="X139" s="300" t="str">
        <f t="shared" si="18"/>
        <v/>
      </c>
      <c r="Y139" s="300" t="str">
        <f t="shared" si="19"/>
        <v/>
      </c>
      <c r="Z139" s="304" t="str">
        <f>IF(AND('ÁREA MEJORA COMPETENCIAL'!Y139&gt;6,'ÁREA MEJORA COMPETENCIAL'!CW139&gt;=32,'ÁREA ACOMPAÑAMIENTO INT TÉC'!X139&gt;=27,'ÁREA COMPLEMENTARIA'!CO139&gt;=20,Q139&gt;=P139),"SI","")</f>
        <v/>
      </c>
      <c r="AA139" s="305" t="str">
        <f>IF(ISBLANK('ÁREA MEJORA COMPETENCIAL'!S139),"",IF(Q139&gt;=P139,"",IF('ÁREA COMPLEMENTARIA'!CN139="","NO PROCEDE",IF(N139=3,"",IF(OR(R139="SI",S139="SI",T139="SI"),"SI","NO")))))</f>
        <v/>
      </c>
      <c r="AB139" s="300" t="str">
        <f>IF(ISBLANK('ÁREA MEJORA COMPETENCIAL'!S139),"",IF(AA139="SI", "SI(*)",IF(OR(N139=3,X139="SI",Y139="SI",Z139="SI"),"SI","NO")))</f>
        <v/>
      </c>
      <c r="AC139" s="331" t="str">
        <f>IF(
   ISBLANK('ÁREA MEJORA COMPETENCIAL'!S139),
   "",
   IF(
      AND(
        'ÁREA MEJORA COMPETENCIAL'!Y139&gt;6,
        'ÁREA MEJORA COMPETENCIAL'!CW139&lt;=32,
        'ÁREA ACOMPAÑAMIENTO INT TÉC'!X139&lt;=27,
        'ÁREA COMPLEMENTARIA'!CO139&lt;=20,
        Q139&lt;=P139
      ),
      0,
         IF(
               Q139=0,
               0,
               IF(
                  Z139="SI",
                  Q139/P139,
                  IF(
                     AA139="SI",
                     75/100,IF(P139=12,Q139/P139, IF(P139=24,Q139/P139, IF(
         AND('ÁREA MEJORA COMPETENCIAL'!Y139&gt;6, N139&lt;3),
         N139/3,      IF(
            OR(P139="", P139=0),
            N139/3,
                     ""
                  )
               )
            )
         )
      )
   )
)))</f>
        <v/>
      </c>
      <c r="AD139" s="7"/>
      <c r="AE139" s="5"/>
      <c r="AF139" s="5"/>
      <c r="AG139" s="5"/>
      <c r="AH139" s="5"/>
      <c r="AI139" s="5"/>
      <c r="AJ139" s="5"/>
      <c r="AK139" s="5"/>
      <c r="AL139" s="5"/>
      <c r="AM139" s="5"/>
      <c r="AN139" s="5"/>
      <c r="AO139" s="138"/>
    </row>
    <row r="140" spans="1:42" s="59" customFormat="1" ht="18" customHeight="1" x14ac:dyDescent="0.3">
      <c r="A140" s="290" t="str">
        <f>IF(ISBLANK('ÁREA MEJORA COMPETENCIAL'!A140),"",'ÁREA MEJORA COMPETENCIAL'!A140)</f>
        <v/>
      </c>
      <c r="B140" s="291" t="str">
        <f>IF(ISBLANK('ÁREA MEJORA COMPETENCIAL'!B140),"",'ÁREA MEJORA COMPETENCIAL'!B140)</f>
        <v/>
      </c>
      <c r="C140" s="291" t="str">
        <f>IF(ISBLANK('ÁREA MEJORA COMPETENCIAL'!C140),"",'ÁREA MEJORA COMPETENCIAL'!C140)</f>
        <v/>
      </c>
      <c r="D140" s="292" t="str">
        <f>IF(ISBLANK('ÁREA MEJORA COMPETENCIAL'!D140),"",'ÁREA MEJORA COMPETENCIAL'!D140)</f>
        <v/>
      </c>
      <c r="E140" s="292" t="str">
        <f>IF(ISBLANK('ÁREA MEJORA COMPETENCIAL'!E140),"",'ÁREA MEJORA COMPETENCIAL'!E140)</f>
        <v/>
      </c>
      <c r="F140" s="292" t="str">
        <f>IF(ISBLANK('ÁREA MEJORA COMPETENCIAL'!F140),"",'ÁREA MEJORA COMPETENCIAL'!F140)</f>
        <v/>
      </c>
      <c r="G140" s="293"/>
      <c r="H140" s="294" t="str">
        <f>IF(ISBLANK('ÁREA MEJORA COMPETENCIAL'!S140),"",IF('ÁREA MEJORA COMPETENCIAL'!CX140="","",IF('ÁREA MEJORA COMPETENCIAL'!CX140&gt;=0,"SI","NO")))</f>
        <v/>
      </c>
      <c r="I140" s="295" t="str">
        <f>IF('ÁREA MEJORA COMPETENCIAL'!CY140="VER RESULTADOS","",'ÁREA MEJORA COMPETENCIAL'!CY140)</f>
        <v/>
      </c>
      <c r="J140" s="296" t="str">
        <f>IF(ISBLANK('ÁREA MEJORA COMPETENCIAL'!S140),"",IF('ÁREA MEJORA COMPETENCIAL'!CX140="","",IF('ÁREA ACOMPAÑAMIENTO INT TÉC'!Y140&gt;=0,"SI","NO")))</f>
        <v/>
      </c>
      <c r="K140" s="297" t="str">
        <f>IF('ÁREA ACOMPAÑAMIENTO INT TÉC'!Z140="VER RESULTADOS","",'ÁREA ACOMPAÑAMIENTO INT TÉC'!Z140)</f>
        <v/>
      </c>
      <c r="L140" s="298" t="str">
        <f>IF(ISBLANK('ÁREA MEJORA COMPETENCIAL'!S140),"",IF('ÁREA MEJORA COMPETENCIAL'!CX140="","",IF('ÁREA COMPLEMENTARIA'!CP140&gt;=0,"SI","NO")))</f>
        <v/>
      </c>
      <c r="M140" s="299" t="str">
        <f>IF('ÁREA COMPLEMENTARIA'!CQ140="VER RESULTADOS","",'ÁREA COMPLEMENTARIA'!CQ140)</f>
        <v/>
      </c>
      <c r="N140" s="300" t="str">
        <f>IF('ÁREA MEJORA COMPETENCIAL'!CX140="","",IF(ISBLANK('ÁREA MEJORA COMPETENCIAL'!S140),"",COUNTIF(H140:L140,"SI")))</f>
        <v/>
      </c>
      <c r="O140" s="300" t="str">
        <f>IF(ISBLANK('ÁREA MEJORA COMPETENCIAL'!S140),"",
IF('ÁREA MEJORA COMPETENCIAL'!Y140=1,12,
IF('ÁREA MEJORA COMPETENCIAL'!Y140=2,24,
IF('ÁREA MEJORA COMPETENCIAL'!Y140=3,37,IF('ÁREA MEJORA COMPETENCIAL'!T140=4,54,
IF('ÁREA MEJORA COMPETENCIAL'!Y140=5,66,
IF('ÁREA MEJORA COMPETENCIAL'!Y140=6,79,
IF('ÁREA MEJORA COMPETENCIAL'!Y140=7,95,
IF('ÁREA MEJORA COMPETENCIAL'!Y140=8,108,
IF('ÁREA MEJORA COMPETENCIAL'!Y140=9,120,
IF('ÁREA MEJORA COMPETENCIAL'!Y140=10,132,
IF('ÁREA MEJORA COMPETENCIAL'!Y140=11,145,
IF('ÁREA MEJORA COMPETENCIAL'!Y140=12,161,
IF('ÁREA MEJORA COMPETENCIAL'!Y140=13,174,
IF('ÁREA MEJORA COMPETENCIAL'!Y140=14,186,
IF('ÁREA MEJORA COMPETENCIAL'!Y140=15,199,
IF('ÁREA MEJORA COMPETENCIAL'!Y140=16,211,
IF('ÁREA MEJORA COMPETENCIAL'!Y140=17,228,
IF('ÁREA MEJORA COMPETENCIAL'!Y140=18,240,
"")))))))))))))))))))</f>
        <v/>
      </c>
      <c r="P140" s="301" t="str">
        <f>IF(ISBLANK('ÁREA MEJORA COMPETENCIAL'!S140),"",
IF('ÁREA MEJORA COMPETENCIAL'!Y140=1,12,
IF('ÁREA MEJORA COMPETENCIAL'!Y140=2,24,
IF('ÁREA MEJORA COMPETENCIAL'!Y140=7,95,
IF('ÁREA MEJORA COMPETENCIAL'!Y140=8,108,
IF('ÁREA MEJORA COMPETENCIAL'!Y140=9,120,
IF('ÁREA MEJORA COMPETENCIAL'!Y140=10,132,
IF('ÁREA MEJORA COMPETENCIAL'!Y140=11,145,
IF('ÁREA MEJORA COMPETENCIAL'!Y140=12,161,
IF('ÁREA MEJORA COMPETENCIAL'!Y140=13,174,
IF('ÁREA MEJORA COMPETENCIAL'!Y140=14,186,
IF('ÁREA MEJORA COMPETENCIAL'!Y140=15,199,
IF('ÁREA MEJORA COMPETENCIAL'!Y140=16,211,
IF('ÁREA MEJORA COMPETENCIAL'!Y140=17,228,
IF('ÁREA MEJORA COMPETENCIAL'!Y140=18,240,
"")))))))))))))))</f>
        <v/>
      </c>
      <c r="Q140" s="302" t="str">
        <f>IF(ISBLANK('ÁREA MEJORA COMPETENCIAL'!S140),"",SUM('ÁREA MEJORA COMPETENCIAL'!CW140,'ÁREA ACOMPAÑAMIENTO INT TÉC'!X140,'ÁREA COMPLEMENTARIA'!CO140))</f>
        <v/>
      </c>
      <c r="R140" s="303" t="str">
        <f>IF(N140="","",IF(Q140&gt;=P140,"",IF(AND(H140="NO",'ÁREA MEJORA COMPETENCIAL'!CY140&gt;=75%,'ÁREA ACOMPAÑAMIENTO INT TÉC'!Z140&gt;=75%,'ÁREA COMPLEMENTARIA'!CQ140&gt;=75%),"SI","NO")))</f>
        <v/>
      </c>
      <c r="S140" s="303" t="str">
        <f>IF(N140="","",IF(Q140&gt;=P140,"",(IF(AND(J140="NO",'ÁREA ACOMPAÑAMIENTO INT TÉC'!Z140&gt;=75%,'ÁREA MEJORA COMPETENCIAL'!CY140&gt;=75%,'ÁREA COMPLEMENTARIA'!CQ140&gt;=75%),"SI","NO"))))</f>
        <v/>
      </c>
      <c r="T140" s="303" t="str">
        <f>IF(N140="","",IF(Q140&gt;=P140,"",(IF(AND(L140="NO",'ÁREA COMPLEMENTARIA'!CQ140&gt;=75%,'ÁREA MEJORA COMPETENCIAL'!CY140&gt;=75%,'ÁREA ACOMPAÑAMIENTO INT TÉC'!Z140&gt;=75%),"SI","NO"))))</f>
        <v/>
      </c>
      <c r="U140" s="300" t="str">
        <f t="shared" si="16"/>
        <v/>
      </c>
      <c r="V140" s="300" t="str">
        <f t="shared" si="17"/>
        <v/>
      </c>
      <c r="W140" s="300" t="str">
        <f>IF(
 Q140=0,
 "NO",
 IF(
  OR('ÁREA MEJORA COMPETENCIAL'!Y140=0, ISBLANK('ÁREA MEJORA COMPETENCIAL'!S140)),
  "",
  IF(
   AND(U140&lt;&gt;"NO PARTICIPANTE", V140&lt;&gt;"NO PARTICIPANTE"),
   "SI",
   "NO"
  )
 )
)</f>
        <v/>
      </c>
      <c r="X140" s="300" t="str">
        <f t="shared" si="18"/>
        <v/>
      </c>
      <c r="Y140" s="300" t="str">
        <f t="shared" si="19"/>
        <v/>
      </c>
      <c r="Z140" s="304" t="str">
        <f>IF(AND('ÁREA MEJORA COMPETENCIAL'!Y140&gt;6,'ÁREA MEJORA COMPETENCIAL'!CW140&gt;=32,'ÁREA ACOMPAÑAMIENTO INT TÉC'!X140&gt;=27,'ÁREA COMPLEMENTARIA'!CO140&gt;=20,Q140&gt;=P140),"SI","")</f>
        <v/>
      </c>
      <c r="AA140" s="305" t="str">
        <f>IF(ISBLANK('ÁREA MEJORA COMPETENCIAL'!S140),"",IF(Q140&gt;=P140,"",IF('ÁREA COMPLEMENTARIA'!CN140="","NO PROCEDE",IF(N140=3,"",IF(OR(R140="SI",S140="SI",T140="SI"),"SI","NO")))))</f>
        <v/>
      </c>
      <c r="AB140" s="300" t="str">
        <f>IF(ISBLANK('ÁREA MEJORA COMPETENCIAL'!S140),"",IF(AA140="SI", "SI(*)",IF(OR(N140=3,X140="SI",Y140="SI",Z140="SI"),"SI","NO")))</f>
        <v/>
      </c>
      <c r="AC140" s="331" t="str">
        <f>IF(
   ISBLANK('ÁREA MEJORA COMPETENCIAL'!S140),
   "",
   IF(
      AND(
        'ÁREA MEJORA COMPETENCIAL'!Y140&gt;6,
        'ÁREA MEJORA COMPETENCIAL'!CW140&lt;=32,
        'ÁREA ACOMPAÑAMIENTO INT TÉC'!X140&lt;=27,
        'ÁREA COMPLEMENTARIA'!CO140&lt;=20,
        Q140&lt;=P140
      ),
      0,
         IF(
               Q140=0,
               0,
               IF(
                  Z140="SI",
                  Q140/P140,
                  IF(
                     AA140="SI",
                     75/100,IF(P140=12,Q140/P140, IF(P140=24,Q140/P140, IF(
         AND('ÁREA MEJORA COMPETENCIAL'!Y140&gt;6, N140&lt;3),
         N140/3,      IF(
            OR(P140="", P140=0),
            N140/3,
                     ""
                  )
               )
            )
         )
      )
   )
)))</f>
        <v/>
      </c>
      <c r="AD140" s="7"/>
      <c r="AE140" s="5"/>
      <c r="AF140" s="5"/>
      <c r="AG140" s="5"/>
      <c r="AH140" s="5"/>
      <c r="AI140" s="5"/>
      <c r="AJ140" s="5"/>
      <c r="AK140" s="5"/>
      <c r="AL140" s="5"/>
      <c r="AM140" s="5"/>
      <c r="AN140" s="5"/>
      <c r="AO140" s="138"/>
    </row>
    <row r="141" spans="1:42" s="59" customFormat="1" ht="18" customHeight="1" x14ac:dyDescent="0.3">
      <c r="A141" s="290" t="str">
        <f>IF(ISBLANK('ÁREA MEJORA COMPETENCIAL'!A141),"",'ÁREA MEJORA COMPETENCIAL'!A141)</f>
        <v/>
      </c>
      <c r="B141" s="291" t="str">
        <f>IF(ISBLANK('ÁREA MEJORA COMPETENCIAL'!B141),"",'ÁREA MEJORA COMPETENCIAL'!B141)</f>
        <v/>
      </c>
      <c r="C141" s="291" t="str">
        <f>IF(ISBLANK('ÁREA MEJORA COMPETENCIAL'!C141),"",'ÁREA MEJORA COMPETENCIAL'!C141)</f>
        <v/>
      </c>
      <c r="D141" s="292" t="str">
        <f>IF(ISBLANK('ÁREA MEJORA COMPETENCIAL'!D141),"",'ÁREA MEJORA COMPETENCIAL'!D141)</f>
        <v/>
      </c>
      <c r="E141" s="292" t="str">
        <f>IF(ISBLANK('ÁREA MEJORA COMPETENCIAL'!E141),"",'ÁREA MEJORA COMPETENCIAL'!E141)</f>
        <v/>
      </c>
      <c r="F141" s="292" t="str">
        <f>IF(ISBLANK('ÁREA MEJORA COMPETENCIAL'!F141),"",'ÁREA MEJORA COMPETENCIAL'!F141)</f>
        <v/>
      </c>
      <c r="G141" s="293"/>
      <c r="H141" s="294" t="str">
        <f>IF(ISBLANK('ÁREA MEJORA COMPETENCIAL'!S141),"",IF('ÁREA MEJORA COMPETENCIAL'!CX141="","",IF('ÁREA MEJORA COMPETENCIAL'!CX141&gt;=0,"SI","NO")))</f>
        <v/>
      </c>
      <c r="I141" s="295" t="str">
        <f>IF('ÁREA MEJORA COMPETENCIAL'!CY141="VER RESULTADOS","",'ÁREA MEJORA COMPETENCIAL'!CY141)</f>
        <v/>
      </c>
      <c r="J141" s="296" t="str">
        <f>IF(ISBLANK('ÁREA MEJORA COMPETENCIAL'!S141),"",IF('ÁREA MEJORA COMPETENCIAL'!CX141="","",IF('ÁREA ACOMPAÑAMIENTO INT TÉC'!Y141&gt;=0,"SI","NO")))</f>
        <v/>
      </c>
      <c r="K141" s="297" t="str">
        <f>IF('ÁREA ACOMPAÑAMIENTO INT TÉC'!Z141="VER RESULTADOS","",'ÁREA ACOMPAÑAMIENTO INT TÉC'!Z141)</f>
        <v/>
      </c>
      <c r="L141" s="298" t="str">
        <f>IF(ISBLANK('ÁREA MEJORA COMPETENCIAL'!S141),"",IF('ÁREA MEJORA COMPETENCIAL'!CX141="","",IF('ÁREA COMPLEMENTARIA'!CP141&gt;=0,"SI","NO")))</f>
        <v/>
      </c>
      <c r="M141" s="299" t="str">
        <f>IF('ÁREA COMPLEMENTARIA'!CQ141="VER RESULTADOS","",'ÁREA COMPLEMENTARIA'!CQ141)</f>
        <v/>
      </c>
      <c r="N141" s="300" t="str">
        <f>IF('ÁREA MEJORA COMPETENCIAL'!CX141="","",IF(ISBLANK('ÁREA MEJORA COMPETENCIAL'!S141),"",COUNTIF(H141:L141,"SI")))</f>
        <v/>
      </c>
      <c r="O141" s="300" t="str">
        <f>IF(ISBLANK('ÁREA MEJORA COMPETENCIAL'!S141),"",
IF('ÁREA MEJORA COMPETENCIAL'!Y141=1,12,
IF('ÁREA MEJORA COMPETENCIAL'!Y141=2,24,
IF('ÁREA MEJORA COMPETENCIAL'!Y141=3,37,IF('ÁREA MEJORA COMPETENCIAL'!T141=4,54,
IF('ÁREA MEJORA COMPETENCIAL'!Y141=5,66,
IF('ÁREA MEJORA COMPETENCIAL'!Y141=6,79,
IF('ÁREA MEJORA COMPETENCIAL'!Y141=7,95,
IF('ÁREA MEJORA COMPETENCIAL'!Y141=8,108,
IF('ÁREA MEJORA COMPETENCIAL'!Y141=9,120,
IF('ÁREA MEJORA COMPETENCIAL'!Y141=10,132,
IF('ÁREA MEJORA COMPETENCIAL'!Y141=11,145,
IF('ÁREA MEJORA COMPETENCIAL'!Y141=12,161,
IF('ÁREA MEJORA COMPETENCIAL'!Y141=13,174,
IF('ÁREA MEJORA COMPETENCIAL'!Y141=14,186,
IF('ÁREA MEJORA COMPETENCIAL'!Y141=15,199,
IF('ÁREA MEJORA COMPETENCIAL'!Y141=16,211,
IF('ÁREA MEJORA COMPETENCIAL'!Y141=17,228,
IF('ÁREA MEJORA COMPETENCIAL'!Y141=18,240,
"")))))))))))))))))))</f>
        <v/>
      </c>
      <c r="P141" s="301" t="str">
        <f>IF(ISBLANK('ÁREA MEJORA COMPETENCIAL'!S141),"",
IF('ÁREA MEJORA COMPETENCIAL'!Y141=1,12,
IF('ÁREA MEJORA COMPETENCIAL'!Y141=2,24,
IF('ÁREA MEJORA COMPETENCIAL'!Y141=7,95,
IF('ÁREA MEJORA COMPETENCIAL'!Y141=8,108,
IF('ÁREA MEJORA COMPETENCIAL'!Y141=9,120,
IF('ÁREA MEJORA COMPETENCIAL'!Y141=10,132,
IF('ÁREA MEJORA COMPETENCIAL'!Y141=11,145,
IF('ÁREA MEJORA COMPETENCIAL'!Y141=12,161,
IF('ÁREA MEJORA COMPETENCIAL'!Y141=13,174,
IF('ÁREA MEJORA COMPETENCIAL'!Y141=14,186,
IF('ÁREA MEJORA COMPETENCIAL'!Y141=15,199,
IF('ÁREA MEJORA COMPETENCIAL'!Y141=16,211,
IF('ÁREA MEJORA COMPETENCIAL'!Y141=17,228,
IF('ÁREA MEJORA COMPETENCIAL'!Y141=18,240,
"")))))))))))))))</f>
        <v/>
      </c>
      <c r="Q141" s="302" t="str">
        <f>IF(ISBLANK('ÁREA MEJORA COMPETENCIAL'!S141),"",SUM('ÁREA MEJORA COMPETENCIAL'!CW141,'ÁREA ACOMPAÑAMIENTO INT TÉC'!X141,'ÁREA COMPLEMENTARIA'!CO141))</f>
        <v/>
      </c>
      <c r="R141" s="303" t="str">
        <f>IF(N141="","",IF(Q141&gt;=P141,"",IF(AND(H141="NO",'ÁREA MEJORA COMPETENCIAL'!CY141&gt;=75%,'ÁREA ACOMPAÑAMIENTO INT TÉC'!Z141&gt;=75%,'ÁREA COMPLEMENTARIA'!CQ141&gt;=75%),"SI","NO")))</f>
        <v/>
      </c>
      <c r="S141" s="303" t="str">
        <f>IF(N141="","",IF(Q141&gt;=P141,"",(IF(AND(J141="NO",'ÁREA ACOMPAÑAMIENTO INT TÉC'!Z141&gt;=75%,'ÁREA MEJORA COMPETENCIAL'!CY141&gt;=75%,'ÁREA COMPLEMENTARIA'!CQ141&gt;=75%),"SI","NO"))))</f>
        <v/>
      </c>
      <c r="T141" s="303" t="str">
        <f>IF(N141="","",IF(Q141&gt;=P141,"",(IF(AND(L141="NO",'ÁREA COMPLEMENTARIA'!CQ141&gt;=75%,'ÁREA MEJORA COMPETENCIAL'!CY141&gt;=75%,'ÁREA ACOMPAÑAMIENTO INT TÉC'!Z141&gt;=75%),"SI","NO"))))</f>
        <v/>
      </c>
      <c r="U141" s="300" t="str">
        <f t="shared" si="16"/>
        <v/>
      </c>
      <c r="V141" s="300" t="str">
        <f t="shared" si="17"/>
        <v/>
      </c>
      <c r="W141" s="300" t="str">
        <f>IF(
 Q141=0,
 "NO",
 IF(
  OR('ÁREA MEJORA COMPETENCIAL'!Y141=0, ISBLANK('ÁREA MEJORA COMPETENCIAL'!S141)),
  "",
  IF(
   AND(U141&lt;&gt;"NO PARTICIPANTE", V141&lt;&gt;"NO PARTICIPANTE"),
   "SI",
   "NO"
  )
 )
)</f>
        <v/>
      </c>
      <c r="X141" s="300" t="str">
        <f t="shared" si="18"/>
        <v/>
      </c>
      <c r="Y141" s="300" t="str">
        <f t="shared" si="19"/>
        <v/>
      </c>
      <c r="Z141" s="304" t="str">
        <f>IF(AND('ÁREA MEJORA COMPETENCIAL'!Y141&gt;6,'ÁREA MEJORA COMPETENCIAL'!CW141&gt;=32,'ÁREA ACOMPAÑAMIENTO INT TÉC'!X141&gt;=27,'ÁREA COMPLEMENTARIA'!CO141&gt;=20,Q141&gt;=P141),"SI","")</f>
        <v/>
      </c>
      <c r="AA141" s="305" t="str">
        <f>IF(ISBLANK('ÁREA MEJORA COMPETENCIAL'!S141),"",IF(Q141&gt;=P141,"",IF('ÁREA COMPLEMENTARIA'!CN141="","NO PROCEDE",IF(N141=3,"",IF(OR(R141="SI",S141="SI",T141="SI"),"SI","NO")))))</f>
        <v/>
      </c>
      <c r="AB141" s="300" t="str">
        <f>IF(ISBLANK('ÁREA MEJORA COMPETENCIAL'!S141),"",IF(AA141="SI", "SI(*)",IF(OR(N141=3,X141="SI",Y141="SI",Z141="SI"),"SI","NO")))</f>
        <v/>
      </c>
      <c r="AC141" s="331" t="str">
        <f>IF(
   ISBLANK('ÁREA MEJORA COMPETENCIAL'!S141),
   "",
   IF(
      AND(
        'ÁREA MEJORA COMPETENCIAL'!Y141&gt;6,
        'ÁREA MEJORA COMPETENCIAL'!CW141&lt;=32,
        'ÁREA ACOMPAÑAMIENTO INT TÉC'!X141&lt;=27,
        'ÁREA COMPLEMENTARIA'!CO141&lt;=20,
        Q141&lt;=P141
      ),
      0,
         IF(
               Q141=0,
               0,
               IF(
                  Z141="SI",
                  Q141/P141,
                  IF(
                     AA141="SI",
                     75/100,IF(P141=12,Q141/P141, IF(P141=24,Q141/P141, IF(
         AND('ÁREA MEJORA COMPETENCIAL'!Y141&gt;6, N141&lt;3),
         N141/3,      IF(
            OR(P141="", P141=0),
            N141/3,
                     ""
                  )
               )
            )
         )
      )
   )
)))</f>
        <v/>
      </c>
      <c r="AD141" s="7"/>
      <c r="AE141" s="5"/>
      <c r="AF141" s="5"/>
      <c r="AG141" s="5"/>
      <c r="AH141" s="5"/>
      <c r="AI141" s="5"/>
      <c r="AJ141" s="5"/>
      <c r="AK141" s="5"/>
      <c r="AL141" s="5"/>
      <c r="AM141" s="5"/>
      <c r="AN141" s="5"/>
      <c r="AO141" s="138"/>
    </row>
    <row r="142" spans="1:42" s="59" customFormat="1" ht="18" customHeight="1" x14ac:dyDescent="0.3">
      <c r="A142" s="290" t="str">
        <f>IF(ISBLANK('ÁREA MEJORA COMPETENCIAL'!A142),"",'ÁREA MEJORA COMPETENCIAL'!A142)</f>
        <v/>
      </c>
      <c r="B142" s="291" t="str">
        <f>IF(ISBLANK('ÁREA MEJORA COMPETENCIAL'!B142),"",'ÁREA MEJORA COMPETENCIAL'!B142)</f>
        <v/>
      </c>
      <c r="C142" s="291" t="str">
        <f>IF(ISBLANK('ÁREA MEJORA COMPETENCIAL'!C142),"",'ÁREA MEJORA COMPETENCIAL'!C142)</f>
        <v/>
      </c>
      <c r="D142" s="292" t="str">
        <f>IF(ISBLANK('ÁREA MEJORA COMPETENCIAL'!D142),"",'ÁREA MEJORA COMPETENCIAL'!D142)</f>
        <v/>
      </c>
      <c r="E142" s="292" t="str">
        <f>IF(ISBLANK('ÁREA MEJORA COMPETENCIAL'!E142),"",'ÁREA MEJORA COMPETENCIAL'!E142)</f>
        <v/>
      </c>
      <c r="F142" s="292" t="str">
        <f>IF(ISBLANK('ÁREA MEJORA COMPETENCIAL'!F142),"",'ÁREA MEJORA COMPETENCIAL'!F142)</f>
        <v/>
      </c>
      <c r="G142" s="293"/>
      <c r="H142" s="294" t="str">
        <f>IF(ISBLANK('ÁREA MEJORA COMPETENCIAL'!S142),"",IF('ÁREA MEJORA COMPETENCIAL'!CX142="","",IF('ÁREA MEJORA COMPETENCIAL'!CX142&gt;=0,"SI","NO")))</f>
        <v/>
      </c>
      <c r="I142" s="295" t="str">
        <f>IF('ÁREA MEJORA COMPETENCIAL'!CY142="VER RESULTADOS","",'ÁREA MEJORA COMPETENCIAL'!CY142)</f>
        <v/>
      </c>
      <c r="J142" s="296" t="str">
        <f>IF(ISBLANK('ÁREA MEJORA COMPETENCIAL'!S142),"",IF('ÁREA MEJORA COMPETENCIAL'!CX142="","",IF('ÁREA ACOMPAÑAMIENTO INT TÉC'!Y142&gt;=0,"SI","NO")))</f>
        <v/>
      </c>
      <c r="K142" s="297" t="str">
        <f>IF('ÁREA ACOMPAÑAMIENTO INT TÉC'!Z142="VER RESULTADOS","",'ÁREA ACOMPAÑAMIENTO INT TÉC'!Z142)</f>
        <v/>
      </c>
      <c r="L142" s="298" t="str">
        <f>IF(ISBLANK('ÁREA MEJORA COMPETENCIAL'!S142),"",IF('ÁREA MEJORA COMPETENCIAL'!CX142="","",IF('ÁREA COMPLEMENTARIA'!CP142&gt;=0,"SI","NO")))</f>
        <v/>
      </c>
      <c r="M142" s="299" t="str">
        <f>IF('ÁREA COMPLEMENTARIA'!CQ142="VER RESULTADOS","",'ÁREA COMPLEMENTARIA'!CQ142)</f>
        <v/>
      </c>
      <c r="N142" s="300" t="str">
        <f>IF('ÁREA MEJORA COMPETENCIAL'!CX142="","",IF(ISBLANK('ÁREA MEJORA COMPETENCIAL'!S142),"",COUNTIF(H142:L142,"SI")))</f>
        <v/>
      </c>
      <c r="O142" s="300" t="str">
        <f>IF(ISBLANK('ÁREA MEJORA COMPETENCIAL'!S142),"",
IF('ÁREA MEJORA COMPETENCIAL'!Y142=1,12,
IF('ÁREA MEJORA COMPETENCIAL'!Y142=2,24,
IF('ÁREA MEJORA COMPETENCIAL'!Y142=3,37,IF('ÁREA MEJORA COMPETENCIAL'!T142=4,54,
IF('ÁREA MEJORA COMPETENCIAL'!Y142=5,66,
IF('ÁREA MEJORA COMPETENCIAL'!Y142=6,79,
IF('ÁREA MEJORA COMPETENCIAL'!Y142=7,95,
IF('ÁREA MEJORA COMPETENCIAL'!Y142=8,108,
IF('ÁREA MEJORA COMPETENCIAL'!Y142=9,120,
IF('ÁREA MEJORA COMPETENCIAL'!Y142=10,132,
IF('ÁREA MEJORA COMPETENCIAL'!Y142=11,145,
IF('ÁREA MEJORA COMPETENCIAL'!Y142=12,161,
IF('ÁREA MEJORA COMPETENCIAL'!Y142=13,174,
IF('ÁREA MEJORA COMPETENCIAL'!Y142=14,186,
IF('ÁREA MEJORA COMPETENCIAL'!Y142=15,199,
IF('ÁREA MEJORA COMPETENCIAL'!Y142=16,211,
IF('ÁREA MEJORA COMPETENCIAL'!Y142=17,228,
IF('ÁREA MEJORA COMPETENCIAL'!Y142=18,240,
"")))))))))))))))))))</f>
        <v/>
      </c>
      <c r="P142" s="301" t="str">
        <f>IF(ISBLANK('ÁREA MEJORA COMPETENCIAL'!S142),"",
IF('ÁREA MEJORA COMPETENCIAL'!Y142=1,12,
IF('ÁREA MEJORA COMPETENCIAL'!Y142=2,24,
IF('ÁREA MEJORA COMPETENCIAL'!Y142=7,95,
IF('ÁREA MEJORA COMPETENCIAL'!Y142=8,108,
IF('ÁREA MEJORA COMPETENCIAL'!Y142=9,120,
IF('ÁREA MEJORA COMPETENCIAL'!Y142=10,132,
IF('ÁREA MEJORA COMPETENCIAL'!Y142=11,145,
IF('ÁREA MEJORA COMPETENCIAL'!Y142=12,161,
IF('ÁREA MEJORA COMPETENCIAL'!Y142=13,174,
IF('ÁREA MEJORA COMPETENCIAL'!Y142=14,186,
IF('ÁREA MEJORA COMPETENCIAL'!Y142=15,199,
IF('ÁREA MEJORA COMPETENCIAL'!Y142=16,211,
IF('ÁREA MEJORA COMPETENCIAL'!Y142=17,228,
IF('ÁREA MEJORA COMPETENCIAL'!Y142=18,240,
"")))))))))))))))</f>
        <v/>
      </c>
      <c r="Q142" s="302" t="str">
        <f>IF(ISBLANK('ÁREA MEJORA COMPETENCIAL'!S142),"",SUM('ÁREA MEJORA COMPETENCIAL'!CW142,'ÁREA ACOMPAÑAMIENTO INT TÉC'!X142,'ÁREA COMPLEMENTARIA'!CO142))</f>
        <v/>
      </c>
      <c r="R142" s="303" t="str">
        <f>IF(N142="","",IF(Q142&gt;=P142,"",IF(AND(H142="NO",'ÁREA MEJORA COMPETENCIAL'!CY142&gt;=75%,'ÁREA ACOMPAÑAMIENTO INT TÉC'!Z142&gt;=75%,'ÁREA COMPLEMENTARIA'!CQ142&gt;=75%),"SI","NO")))</f>
        <v/>
      </c>
      <c r="S142" s="303" t="str">
        <f>IF(N142="","",IF(Q142&gt;=P142,"",(IF(AND(J142="NO",'ÁREA ACOMPAÑAMIENTO INT TÉC'!Z142&gt;=75%,'ÁREA MEJORA COMPETENCIAL'!CY142&gt;=75%,'ÁREA COMPLEMENTARIA'!CQ142&gt;=75%),"SI","NO"))))</f>
        <v/>
      </c>
      <c r="T142" s="303" t="str">
        <f>IF(N142="","",IF(Q142&gt;=P142,"",(IF(AND(L142="NO",'ÁREA COMPLEMENTARIA'!CQ142&gt;=75%,'ÁREA MEJORA COMPETENCIAL'!CY142&gt;=75%,'ÁREA ACOMPAÑAMIENTO INT TÉC'!Z142&gt;=75%),"SI","NO"))))</f>
        <v/>
      </c>
      <c r="U142" s="300" t="str">
        <f t="shared" si="16"/>
        <v/>
      </c>
      <c r="V142" s="300" t="str">
        <f t="shared" si="17"/>
        <v/>
      </c>
      <c r="W142" s="300" t="str">
        <f>IF(
 Q142=0,
 "NO",
 IF(
  OR('ÁREA MEJORA COMPETENCIAL'!Y142=0, ISBLANK('ÁREA MEJORA COMPETENCIAL'!S142)),
  "",
  IF(
   AND(U142&lt;&gt;"NO PARTICIPANTE", V142&lt;&gt;"NO PARTICIPANTE"),
   "SI",
   "NO"
  )
 )
)</f>
        <v/>
      </c>
      <c r="X142" s="300" t="str">
        <f t="shared" si="18"/>
        <v/>
      </c>
      <c r="Y142" s="300" t="str">
        <f t="shared" si="19"/>
        <v/>
      </c>
      <c r="Z142" s="304" t="str">
        <f>IF(AND('ÁREA MEJORA COMPETENCIAL'!Y142&gt;6,'ÁREA MEJORA COMPETENCIAL'!CW142&gt;=32,'ÁREA ACOMPAÑAMIENTO INT TÉC'!X142&gt;=27,'ÁREA COMPLEMENTARIA'!CO142&gt;=20,Q142&gt;=P142),"SI","")</f>
        <v/>
      </c>
      <c r="AA142" s="305" t="str">
        <f>IF(ISBLANK('ÁREA MEJORA COMPETENCIAL'!S142),"",IF(Q142&gt;=P142,"",IF('ÁREA COMPLEMENTARIA'!CN142="","NO PROCEDE",IF(N142=3,"",IF(OR(R142="SI",S142="SI",T142="SI"),"SI","NO")))))</f>
        <v/>
      </c>
      <c r="AB142" s="300" t="str">
        <f>IF(ISBLANK('ÁREA MEJORA COMPETENCIAL'!S142),"",IF(AA142="SI", "SI(*)",IF(OR(N142=3,X142="SI",Y142="SI",Z142="SI"),"SI","NO")))</f>
        <v/>
      </c>
      <c r="AC142" s="331" t="str">
        <f>IF(
   ISBLANK('ÁREA MEJORA COMPETENCIAL'!S142),
   "",
   IF(
      AND(
        'ÁREA MEJORA COMPETENCIAL'!Y142&gt;6,
        'ÁREA MEJORA COMPETENCIAL'!CW142&lt;=32,
        'ÁREA ACOMPAÑAMIENTO INT TÉC'!X142&lt;=27,
        'ÁREA COMPLEMENTARIA'!CO142&lt;=20,
        Q142&lt;=P142
      ),
      0,
         IF(
               Q142=0,
               0,
               IF(
                  Z142="SI",
                  Q142/P142,
                  IF(
                     AA142="SI",
                     75/100,IF(P142=12,Q142/P142, IF(P142=24,Q142/P142, IF(
         AND('ÁREA MEJORA COMPETENCIAL'!Y142&gt;6, N142&lt;3),
         N142/3,      IF(
            OR(P142="", P142=0),
            N142/3,
                     ""
                  )
               )
            )
         )
      )
   )
)))</f>
        <v/>
      </c>
      <c r="AD142" s="7"/>
      <c r="AE142" s="5"/>
      <c r="AF142" s="5"/>
      <c r="AG142" s="5"/>
      <c r="AH142" s="5"/>
      <c r="AI142" s="5"/>
      <c r="AJ142" s="5"/>
      <c r="AK142" s="5"/>
      <c r="AL142" s="5"/>
      <c r="AM142" s="5"/>
      <c r="AN142" s="5"/>
      <c r="AO142" s="138"/>
    </row>
    <row r="143" spans="1:42" s="59" customFormat="1" ht="18" customHeight="1" x14ac:dyDescent="0.3">
      <c r="A143" s="290" t="str">
        <f>IF(ISBLANK('ÁREA MEJORA COMPETENCIAL'!A143),"",'ÁREA MEJORA COMPETENCIAL'!A143)</f>
        <v/>
      </c>
      <c r="B143" s="291" t="str">
        <f>IF(ISBLANK('ÁREA MEJORA COMPETENCIAL'!B143),"",'ÁREA MEJORA COMPETENCIAL'!B143)</f>
        <v/>
      </c>
      <c r="C143" s="291" t="str">
        <f>IF(ISBLANK('ÁREA MEJORA COMPETENCIAL'!C143),"",'ÁREA MEJORA COMPETENCIAL'!C143)</f>
        <v/>
      </c>
      <c r="D143" s="292" t="str">
        <f>IF(ISBLANK('ÁREA MEJORA COMPETENCIAL'!D143),"",'ÁREA MEJORA COMPETENCIAL'!D143)</f>
        <v/>
      </c>
      <c r="E143" s="292" t="str">
        <f>IF(ISBLANK('ÁREA MEJORA COMPETENCIAL'!E143),"",'ÁREA MEJORA COMPETENCIAL'!E143)</f>
        <v/>
      </c>
      <c r="F143" s="292" t="str">
        <f>IF(ISBLANK('ÁREA MEJORA COMPETENCIAL'!F143),"",'ÁREA MEJORA COMPETENCIAL'!F143)</f>
        <v/>
      </c>
      <c r="G143" s="293"/>
      <c r="H143" s="294" t="str">
        <f>IF(ISBLANK('ÁREA MEJORA COMPETENCIAL'!S143),"",IF('ÁREA MEJORA COMPETENCIAL'!CX143="","",IF('ÁREA MEJORA COMPETENCIAL'!CX143&gt;=0,"SI","NO")))</f>
        <v/>
      </c>
      <c r="I143" s="295" t="str">
        <f>IF('ÁREA MEJORA COMPETENCIAL'!CY143="VER RESULTADOS","",'ÁREA MEJORA COMPETENCIAL'!CY143)</f>
        <v/>
      </c>
      <c r="J143" s="296" t="str">
        <f>IF(ISBLANK('ÁREA MEJORA COMPETENCIAL'!S143),"",IF('ÁREA MEJORA COMPETENCIAL'!CX143="","",IF('ÁREA ACOMPAÑAMIENTO INT TÉC'!Y143&gt;=0,"SI","NO")))</f>
        <v/>
      </c>
      <c r="K143" s="297" t="str">
        <f>IF('ÁREA ACOMPAÑAMIENTO INT TÉC'!Z143="VER RESULTADOS","",'ÁREA ACOMPAÑAMIENTO INT TÉC'!Z143)</f>
        <v/>
      </c>
      <c r="L143" s="298" t="str">
        <f>IF(ISBLANK('ÁREA MEJORA COMPETENCIAL'!S143),"",IF('ÁREA MEJORA COMPETENCIAL'!CX143="","",IF('ÁREA COMPLEMENTARIA'!CP143&gt;=0,"SI","NO")))</f>
        <v/>
      </c>
      <c r="M143" s="299" t="str">
        <f>IF('ÁREA COMPLEMENTARIA'!CQ143="VER RESULTADOS","",'ÁREA COMPLEMENTARIA'!CQ143)</f>
        <v/>
      </c>
      <c r="N143" s="300" t="str">
        <f>IF('ÁREA MEJORA COMPETENCIAL'!CX143="","",IF(ISBLANK('ÁREA MEJORA COMPETENCIAL'!S143),"",COUNTIF(H143:L143,"SI")))</f>
        <v/>
      </c>
      <c r="O143" s="300" t="str">
        <f>IF(ISBLANK('ÁREA MEJORA COMPETENCIAL'!S143),"",
IF('ÁREA MEJORA COMPETENCIAL'!Y143=1,12,
IF('ÁREA MEJORA COMPETENCIAL'!Y143=2,24,
IF('ÁREA MEJORA COMPETENCIAL'!Y143=3,37,IF('ÁREA MEJORA COMPETENCIAL'!T143=4,54,
IF('ÁREA MEJORA COMPETENCIAL'!Y143=5,66,
IF('ÁREA MEJORA COMPETENCIAL'!Y143=6,79,
IF('ÁREA MEJORA COMPETENCIAL'!Y143=7,95,
IF('ÁREA MEJORA COMPETENCIAL'!Y143=8,108,
IF('ÁREA MEJORA COMPETENCIAL'!Y143=9,120,
IF('ÁREA MEJORA COMPETENCIAL'!Y143=10,132,
IF('ÁREA MEJORA COMPETENCIAL'!Y143=11,145,
IF('ÁREA MEJORA COMPETENCIAL'!Y143=12,161,
IF('ÁREA MEJORA COMPETENCIAL'!Y143=13,174,
IF('ÁREA MEJORA COMPETENCIAL'!Y143=14,186,
IF('ÁREA MEJORA COMPETENCIAL'!Y143=15,199,
IF('ÁREA MEJORA COMPETENCIAL'!Y143=16,211,
IF('ÁREA MEJORA COMPETENCIAL'!Y143=17,228,
IF('ÁREA MEJORA COMPETENCIAL'!Y143=18,240,
"")))))))))))))))))))</f>
        <v/>
      </c>
      <c r="P143" s="301" t="str">
        <f>IF(ISBLANK('ÁREA MEJORA COMPETENCIAL'!S143),"",
IF('ÁREA MEJORA COMPETENCIAL'!Y143=1,12,
IF('ÁREA MEJORA COMPETENCIAL'!Y143=2,24,
IF('ÁREA MEJORA COMPETENCIAL'!Y143=7,95,
IF('ÁREA MEJORA COMPETENCIAL'!Y143=8,108,
IF('ÁREA MEJORA COMPETENCIAL'!Y143=9,120,
IF('ÁREA MEJORA COMPETENCIAL'!Y143=10,132,
IF('ÁREA MEJORA COMPETENCIAL'!Y143=11,145,
IF('ÁREA MEJORA COMPETENCIAL'!Y143=12,161,
IF('ÁREA MEJORA COMPETENCIAL'!Y143=13,174,
IF('ÁREA MEJORA COMPETENCIAL'!Y143=14,186,
IF('ÁREA MEJORA COMPETENCIAL'!Y143=15,199,
IF('ÁREA MEJORA COMPETENCIAL'!Y143=16,211,
IF('ÁREA MEJORA COMPETENCIAL'!Y143=17,228,
IF('ÁREA MEJORA COMPETENCIAL'!Y143=18,240,
"")))))))))))))))</f>
        <v/>
      </c>
      <c r="Q143" s="302" t="str">
        <f>IF(ISBLANK('ÁREA MEJORA COMPETENCIAL'!S143),"",SUM('ÁREA MEJORA COMPETENCIAL'!CW143,'ÁREA ACOMPAÑAMIENTO INT TÉC'!X143,'ÁREA COMPLEMENTARIA'!CO143))</f>
        <v/>
      </c>
      <c r="R143" s="303" t="str">
        <f>IF(N143="","",IF(Q143&gt;=P143,"",IF(AND(H143="NO",'ÁREA MEJORA COMPETENCIAL'!CY143&gt;=75%,'ÁREA ACOMPAÑAMIENTO INT TÉC'!Z143&gt;=75%,'ÁREA COMPLEMENTARIA'!CQ143&gt;=75%),"SI","NO")))</f>
        <v/>
      </c>
      <c r="S143" s="303" t="str">
        <f>IF(N143="","",IF(Q143&gt;=P143,"",(IF(AND(J143="NO",'ÁREA ACOMPAÑAMIENTO INT TÉC'!Z143&gt;=75%,'ÁREA MEJORA COMPETENCIAL'!CY143&gt;=75%,'ÁREA COMPLEMENTARIA'!CQ143&gt;=75%),"SI","NO"))))</f>
        <v/>
      </c>
      <c r="T143" s="303" t="str">
        <f>IF(N143="","",IF(Q143&gt;=P143,"",(IF(AND(L143="NO",'ÁREA COMPLEMENTARIA'!CQ143&gt;=75%,'ÁREA MEJORA COMPETENCIAL'!CY143&gt;=75%,'ÁREA ACOMPAÑAMIENTO INT TÉC'!Z143&gt;=75%),"SI","NO"))))</f>
        <v/>
      </c>
      <c r="U143" s="300" t="str">
        <f t="shared" si="16"/>
        <v/>
      </c>
      <c r="V143" s="300" t="str">
        <f t="shared" si="17"/>
        <v/>
      </c>
      <c r="W143" s="300" t="str">
        <f>IF(
 Q143=0,
 "NO",
 IF(
  OR('ÁREA MEJORA COMPETENCIAL'!Y143=0, ISBLANK('ÁREA MEJORA COMPETENCIAL'!S143)),
  "",
  IF(
   AND(U143&lt;&gt;"NO PARTICIPANTE", V143&lt;&gt;"NO PARTICIPANTE"),
   "SI",
   "NO"
  )
 )
)</f>
        <v/>
      </c>
      <c r="X143" s="300" t="str">
        <f t="shared" si="18"/>
        <v/>
      </c>
      <c r="Y143" s="300" t="str">
        <f t="shared" si="19"/>
        <v/>
      </c>
      <c r="Z143" s="304" t="str">
        <f>IF(AND('ÁREA MEJORA COMPETENCIAL'!Y143&gt;6,'ÁREA MEJORA COMPETENCIAL'!CW143&gt;=32,'ÁREA ACOMPAÑAMIENTO INT TÉC'!X143&gt;=27,'ÁREA COMPLEMENTARIA'!CO143&gt;=20,Q143&gt;=P143),"SI","")</f>
        <v/>
      </c>
      <c r="AA143" s="305" t="str">
        <f>IF(ISBLANK('ÁREA MEJORA COMPETENCIAL'!S143),"",IF(Q143&gt;=P143,"",IF('ÁREA COMPLEMENTARIA'!CN143="","NO PROCEDE",IF(N143=3,"",IF(OR(R143="SI",S143="SI",T143="SI"),"SI","NO")))))</f>
        <v/>
      </c>
      <c r="AB143" s="300" t="str">
        <f>IF(ISBLANK('ÁREA MEJORA COMPETENCIAL'!S143),"",IF(AA143="SI", "SI(*)",IF(OR(N143=3,X143="SI",Y143="SI",Z143="SI"),"SI","NO")))</f>
        <v/>
      </c>
      <c r="AC143" s="331" t="str">
        <f>IF(
   ISBLANK('ÁREA MEJORA COMPETENCIAL'!S143),
   "",
   IF(
      AND(
        'ÁREA MEJORA COMPETENCIAL'!Y143&gt;6,
        'ÁREA MEJORA COMPETENCIAL'!CW143&lt;=32,
        'ÁREA ACOMPAÑAMIENTO INT TÉC'!X143&lt;=27,
        'ÁREA COMPLEMENTARIA'!CO143&lt;=20,
        Q143&lt;=P143
      ),
      0,
         IF(
               Q143=0,
               0,
               IF(
                  Z143="SI",
                  Q143/P143,
                  IF(
                     AA143="SI",
                     75/100,IF(P143=12,Q143/P143, IF(P143=24,Q143/P143, IF(
         AND('ÁREA MEJORA COMPETENCIAL'!Y143&gt;6, N143&lt;3),
         N143/3,      IF(
            OR(P143="", P143=0),
            N143/3,
                     ""
                  )
               )
            )
         )
      )
   )
)))</f>
        <v/>
      </c>
      <c r="AD143" s="7"/>
      <c r="AE143" s="5"/>
      <c r="AF143" s="5"/>
      <c r="AG143" s="5"/>
      <c r="AH143" s="5"/>
      <c r="AI143" s="5"/>
      <c r="AJ143" s="5"/>
      <c r="AK143" s="5"/>
      <c r="AL143" s="5"/>
      <c r="AM143" s="5"/>
      <c r="AN143" s="5"/>
      <c r="AO143" s="138"/>
    </row>
    <row r="144" spans="1:42" s="59" customFormat="1" ht="18" customHeight="1" x14ac:dyDescent="0.3">
      <c r="A144" s="290" t="str">
        <f>IF(ISBLANK('ÁREA MEJORA COMPETENCIAL'!A144),"",'ÁREA MEJORA COMPETENCIAL'!A144)</f>
        <v/>
      </c>
      <c r="B144" s="291" t="str">
        <f>IF(ISBLANK('ÁREA MEJORA COMPETENCIAL'!B144),"",'ÁREA MEJORA COMPETENCIAL'!B144)</f>
        <v/>
      </c>
      <c r="C144" s="291" t="str">
        <f>IF(ISBLANK('ÁREA MEJORA COMPETENCIAL'!C144),"",'ÁREA MEJORA COMPETENCIAL'!C144)</f>
        <v/>
      </c>
      <c r="D144" s="292" t="str">
        <f>IF(ISBLANK('ÁREA MEJORA COMPETENCIAL'!D144),"",'ÁREA MEJORA COMPETENCIAL'!D144)</f>
        <v/>
      </c>
      <c r="E144" s="292" t="str">
        <f>IF(ISBLANK('ÁREA MEJORA COMPETENCIAL'!E144),"",'ÁREA MEJORA COMPETENCIAL'!E144)</f>
        <v/>
      </c>
      <c r="F144" s="292" t="str">
        <f>IF(ISBLANK('ÁREA MEJORA COMPETENCIAL'!F144),"",'ÁREA MEJORA COMPETENCIAL'!F144)</f>
        <v/>
      </c>
      <c r="G144" s="293"/>
      <c r="H144" s="294" t="str">
        <f>IF(ISBLANK('ÁREA MEJORA COMPETENCIAL'!S144),"",IF('ÁREA MEJORA COMPETENCIAL'!CX144="","",IF('ÁREA MEJORA COMPETENCIAL'!CX144&gt;=0,"SI","NO")))</f>
        <v/>
      </c>
      <c r="I144" s="295" t="str">
        <f>IF('ÁREA MEJORA COMPETENCIAL'!CY144="VER RESULTADOS","",'ÁREA MEJORA COMPETENCIAL'!CY144)</f>
        <v/>
      </c>
      <c r="J144" s="296" t="str">
        <f>IF(ISBLANK('ÁREA MEJORA COMPETENCIAL'!S144),"",IF('ÁREA MEJORA COMPETENCIAL'!CX144="","",IF('ÁREA ACOMPAÑAMIENTO INT TÉC'!Y144&gt;=0,"SI","NO")))</f>
        <v/>
      </c>
      <c r="K144" s="297" t="str">
        <f>IF('ÁREA ACOMPAÑAMIENTO INT TÉC'!Z144="VER RESULTADOS","",'ÁREA ACOMPAÑAMIENTO INT TÉC'!Z144)</f>
        <v/>
      </c>
      <c r="L144" s="298" t="str">
        <f>IF(ISBLANK('ÁREA MEJORA COMPETENCIAL'!S144),"",IF('ÁREA MEJORA COMPETENCIAL'!CX144="","",IF('ÁREA COMPLEMENTARIA'!CP144&gt;=0,"SI","NO")))</f>
        <v/>
      </c>
      <c r="M144" s="299" t="str">
        <f>IF('ÁREA COMPLEMENTARIA'!CQ144="VER RESULTADOS","",'ÁREA COMPLEMENTARIA'!CQ144)</f>
        <v/>
      </c>
      <c r="N144" s="300" t="str">
        <f>IF('ÁREA MEJORA COMPETENCIAL'!CX144="","",IF(ISBLANK('ÁREA MEJORA COMPETENCIAL'!S144),"",COUNTIF(H144:L144,"SI")))</f>
        <v/>
      </c>
      <c r="O144" s="300" t="str">
        <f>IF(ISBLANK('ÁREA MEJORA COMPETENCIAL'!S144),"",
IF('ÁREA MEJORA COMPETENCIAL'!Y144=1,12,
IF('ÁREA MEJORA COMPETENCIAL'!Y144=2,24,
IF('ÁREA MEJORA COMPETENCIAL'!Y144=3,37,IF('ÁREA MEJORA COMPETENCIAL'!T144=4,54,
IF('ÁREA MEJORA COMPETENCIAL'!Y144=5,66,
IF('ÁREA MEJORA COMPETENCIAL'!Y144=6,79,
IF('ÁREA MEJORA COMPETENCIAL'!Y144=7,95,
IF('ÁREA MEJORA COMPETENCIAL'!Y144=8,108,
IF('ÁREA MEJORA COMPETENCIAL'!Y144=9,120,
IF('ÁREA MEJORA COMPETENCIAL'!Y144=10,132,
IF('ÁREA MEJORA COMPETENCIAL'!Y144=11,145,
IF('ÁREA MEJORA COMPETENCIAL'!Y144=12,161,
IF('ÁREA MEJORA COMPETENCIAL'!Y144=13,174,
IF('ÁREA MEJORA COMPETENCIAL'!Y144=14,186,
IF('ÁREA MEJORA COMPETENCIAL'!Y144=15,199,
IF('ÁREA MEJORA COMPETENCIAL'!Y144=16,211,
IF('ÁREA MEJORA COMPETENCIAL'!Y144=17,228,
IF('ÁREA MEJORA COMPETENCIAL'!Y144=18,240,
"")))))))))))))))))))</f>
        <v/>
      </c>
      <c r="P144" s="301" t="str">
        <f>IF(ISBLANK('ÁREA MEJORA COMPETENCIAL'!S144),"",
IF('ÁREA MEJORA COMPETENCIAL'!Y144=1,12,
IF('ÁREA MEJORA COMPETENCIAL'!Y144=2,24,
IF('ÁREA MEJORA COMPETENCIAL'!Y144=7,95,
IF('ÁREA MEJORA COMPETENCIAL'!Y144=8,108,
IF('ÁREA MEJORA COMPETENCIAL'!Y144=9,120,
IF('ÁREA MEJORA COMPETENCIAL'!Y144=10,132,
IF('ÁREA MEJORA COMPETENCIAL'!Y144=11,145,
IF('ÁREA MEJORA COMPETENCIAL'!Y144=12,161,
IF('ÁREA MEJORA COMPETENCIAL'!Y144=13,174,
IF('ÁREA MEJORA COMPETENCIAL'!Y144=14,186,
IF('ÁREA MEJORA COMPETENCIAL'!Y144=15,199,
IF('ÁREA MEJORA COMPETENCIAL'!Y144=16,211,
IF('ÁREA MEJORA COMPETENCIAL'!Y144=17,228,
IF('ÁREA MEJORA COMPETENCIAL'!Y144=18,240,
"")))))))))))))))</f>
        <v/>
      </c>
      <c r="Q144" s="302" t="str">
        <f>IF(ISBLANK('ÁREA MEJORA COMPETENCIAL'!S144),"",SUM('ÁREA MEJORA COMPETENCIAL'!CW144,'ÁREA ACOMPAÑAMIENTO INT TÉC'!X144,'ÁREA COMPLEMENTARIA'!CO144))</f>
        <v/>
      </c>
      <c r="R144" s="303" t="str">
        <f>IF(N144="","",IF(Q144&gt;=P144,"",IF(AND(H144="NO",'ÁREA MEJORA COMPETENCIAL'!CY144&gt;=75%,'ÁREA ACOMPAÑAMIENTO INT TÉC'!Z144&gt;=75%,'ÁREA COMPLEMENTARIA'!CQ144&gt;=75%),"SI","NO")))</f>
        <v/>
      </c>
      <c r="S144" s="303" t="str">
        <f>IF(N144="","",IF(Q144&gt;=P144,"",(IF(AND(J144="NO",'ÁREA ACOMPAÑAMIENTO INT TÉC'!Z144&gt;=75%,'ÁREA MEJORA COMPETENCIAL'!CY144&gt;=75%,'ÁREA COMPLEMENTARIA'!CQ144&gt;=75%),"SI","NO"))))</f>
        <v/>
      </c>
      <c r="T144" s="303" t="str">
        <f>IF(N144="","",IF(Q144&gt;=P144,"",(IF(AND(L144="NO",'ÁREA COMPLEMENTARIA'!CQ144&gt;=75%,'ÁREA MEJORA COMPETENCIAL'!CY144&gt;=75%,'ÁREA ACOMPAÑAMIENTO INT TÉC'!Z144&gt;=75%),"SI","NO"))))</f>
        <v/>
      </c>
      <c r="U144" s="300" t="str">
        <f t="shared" si="16"/>
        <v/>
      </c>
      <c r="V144" s="300" t="str">
        <f t="shared" si="17"/>
        <v/>
      </c>
      <c r="W144" s="300" t="str">
        <f>IF(
 Q144=0,
 "NO",
 IF(
  OR('ÁREA MEJORA COMPETENCIAL'!Y144=0, ISBLANK('ÁREA MEJORA COMPETENCIAL'!S144)),
  "",
  IF(
   AND(U144&lt;&gt;"NO PARTICIPANTE", V144&lt;&gt;"NO PARTICIPANTE"),
   "SI",
   "NO"
  )
 )
)</f>
        <v/>
      </c>
      <c r="X144" s="300" t="str">
        <f t="shared" si="18"/>
        <v/>
      </c>
      <c r="Y144" s="300" t="str">
        <f t="shared" si="19"/>
        <v/>
      </c>
      <c r="Z144" s="304" t="str">
        <f>IF(AND('ÁREA MEJORA COMPETENCIAL'!Y144&gt;6,'ÁREA MEJORA COMPETENCIAL'!CW144&gt;=32,'ÁREA ACOMPAÑAMIENTO INT TÉC'!X144&gt;=27,'ÁREA COMPLEMENTARIA'!CO144&gt;=20,Q144&gt;=P144),"SI","")</f>
        <v/>
      </c>
      <c r="AA144" s="305" t="str">
        <f>IF(ISBLANK('ÁREA MEJORA COMPETENCIAL'!S144),"",IF(Q144&gt;=P144,"",IF('ÁREA COMPLEMENTARIA'!CN144="","NO PROCEDE",IF(N144=3,"",IF(OR(R144="SI",S144="SI",T144="SI"),"SI","NO")))))</f>
        <v/>
      </c>
      <c r="AB144" s="300" t="str">
        <f>IF(ISBLANK('ÁREA MEJORA COMPETENCIAL'!S144),"",IF(AA144="SI", "SI(*)",IF(OR(N144=3,X144="SI",Y144="SI",Z144="SI"),"SI","NO")))</f>
        <v/>
      </c>
      <c r="AC144" s="331" t="str">
        <f>IF(
   ISBLANK('ÁREA MEJORA COMPETENCIAL'!S144),
   "",
   IF(
      AND(
        'ÁREA MEJORA COMPETENCIAL'!Y144&gt;6,
        'ÁREA MEJORA COMPETENCIAL'!CW144&lt;=32,
        'ÁREA ACOMPAÑAMIENTO INT TÉC'!X144&lt;=27,
        'ÁREA COMPLEMENTARIA'!CO144&lt;=20,
        Q144&lt;=P144
      ),
      0,
         IF(
               Q144=0,
               0,
               IF(
                  Z144="SI",
                  Q144/P144,
                  IF(
                     AA144="SI",
                     75/100,IF(P144=12,Q144/P144, IF(P144=24,Q144/P144, IF(
         AND('ÁREA MEJORA COMPETENCIAL'!Y144&gt;6, N144&lt;3),
         N144/3,      IF(
            OR(P144="", P144=0),
            N144/3,
                     ""
                  )
               )
            )
         )
      )
   )
)))</f>
        <v/>
      </c>
      <c r="AD144" s="7"/>
      <c r="AE144" s="5"/>
      <c r="AF144" s="5"/>
      <c r="AG144" s="5"/>
      <c r="AH144" s="5"/>
      <c r="AI144" s="5"/>
      <c r="AJ144" s="5"/>
      <c r="AK144" s="5"/>
      <c r="AL144" s="5"/>
      <c r="AM144" s="5"/>
      <c r="AN144" s="5"/>
      <c r="AO144" s="138"/>
    </row>
    <row r="145" spans="1:41" s="59" customFormat="1" ht="18" customHeight="1" x14ac:dyDescent="0.3">
      <c r="A145" s="290" t="str">
        <f>IF(ISBLANK('ÁREA MEJORA COMPETENCIAL'!A145),"",'ÁREA MEJORA COMPETENCIAL'!A145)</f>
        <v/>
      </c>
      <c r="B145" s="291" t="str">
        <f>IF(ISBLANK('ÁREA MEJORA COMPETENCIAL'!B145),"",'ÁREA MEJORA COMPETENCIAL'!B145)</f>
        <v/>
      </c>
      <c r="C145" s="291" t="str">
        <f>IF(ISBLANK('ÁREA MEJORA COMPETENCIAL'!C145),"",'ÁREA MEJORA COMPETENCIAL'!C145)</f>
        <v/>
      </c>
      <c r="D145" s="292" t="str">
        <f>IF(ISBLANK('ÁREA MEJORA COMPETENCIAL'!D145),"",'ÁREA MEJORA COMPETENCIAL'!D145)</f>
        <v/>
      </c>
      <c r="E145" s="292" t="str">
        <f>IF(ISBLANK('ÁREA MEJORA COMPETENCIAL'!E145),"",'ÁREA MEJORA COMPETENCIAL'!E145)</f>
        <v/>
      </c>
      <c r="F145" s="292" t="str">
        <f>IF(ISBLANK('ÁREA MEJORA COMPETENCIAL'!F145),"",'ÁREA MEJORA COMPETENCIAL'!F145)</f>
        <v/>
      </c>
      <c r="G145" s="293"/>
      <c r="H145" s="294" t="str">
        <f>IF(ISBLANK('ÁREA MEJORA COMPETENCIAL'!S145),"",IF('ÁREA MEJORA COMPETENCIAL'!CX145="","",IF('ÁREA MEJORA COMPETENCIAL'!CX145&gt;=0,"SI","NO")))</f>
        <v/>
      </c>
      <c r="I145" s="295" t="str">
        <f>IF('ÁREA MEJORA COMPETENCIAL'!CY145="VER RESULTADOS","",'ÁREA MEJORA COMPETENCIAL'!CY145)</f>
        <v/>
      </c>
      <c r="J145" s="296" t="str">
        <f>IF(ISBLANK('ÁREA MEJORA COMPETENCIAL'!S145),"",IF('ÁREA MEJORA COMPETENCIAL'!CX145="","",IF('ÁREA ACOMPAÑAMIENTO INT TÉC'!Y145&gt;=0,"SI","NO")))</f>
        <v/>
      </c>
      <c r="K145" s="297" t="str">
        <f>IF('ÁREA ACOMPAÑAMIENTO INT TÉC'!Z145="VER RESULTADOS","",'ÁREA ACOMPAÑAMIENTO INT TÉC'!Z145)</f>
        <v/>
      </c>
      <c r="L145" s="298" t="str">
        <f>IF(ISBLANK('ÁREA MEJORA COMPETENCIAL'!S145),"",IF('ÁREA MEJORA COMPETENCIAL'!CX145="","",IF('ÁREA COMPLEMENTARIA'!CP145&gt;=0,"SI","NO")))</f>
        <v/>
      </c>
      <c r="M145" s="299" t="str">
        <f>IF('ÁREA COMPLEMENTARIA'!CQ145="VER RESULTADOS","",'ÁREA COMPLEMENTARIA'!CQ145)</f>
        <v/>
      </c>
      <c r="N145" s="300" t="str">
        <f>IF('ÁREA MEJORA COMPETENCIAL'!CX145="","",IF(ISBLANK('ÁREA MEJORA COMPETENCIAL'!S145),"",COUNTIF(H145:L145,"SI")))</f>
        <v/>
      </c>
      <c r="O145" s="300" t="str">
        <f>IF(ISBLANK('ÁREA MEJORA COMPETENCIAL'!S145),"",
IF('ÁREA MEJORA COMPETENCIAL'!Y145=1,12,
IF('ÁREA MEJORA COMPETENCIAL'!Y145=2,24,
IF('ÁREA MEJORA COMPETENCIAL'!Y145=3,37,IF('ÁREA MEJORA COMPETENCIAL'!T145=4,54,
IF('ÁREA MEJORA COMPETENCIAL'!Y145=5,66,
IF('ÁREA MEJORA COMPETENCIAL'!Y145=6,79,
IF('ÁREA MEJORA COMPETENCIAL'!Y145=7,95,
IF('ÁREA MEJORA COMPETENCIAL'!Y145=8,108,
IF('ÁREA MEJORA COMPETENCIAL'!Y145=9,120,
IF('ÁREA MEJORA COMPETENCIAL'!Y145=10,132,
IF('ÁREA MEJORA COMPETENCIAL'!Y145=11,145,
IF('ÁREA MEJORA COMPETENCIAL'!Y145=12,161,
IF('ÁREA MEJORA COMPETENCIAL'!Y145=13,174,
IF('ÁREA MEJORA COMPETENCIAL'!Y145=14,186,
IF('ÁREA MEJORA COMPETENCIAL'!Y145=15,199,
IF('ÁREA MEJORA COMPETENCIAL'!Y145=16,211,
IF('ÁREA MEJORA COMPETENCIAL'!Y145=17,228,
IF('ÁREA MEJORA COMPETENCIAL'!Y145=18,240,
"")))))))))))))))))))</f>
        <v/>
      </c>
      <c r="P145" s="301" t="str">
        <f>IF(ISBLANK('ÁREA MEJORA COMPETENCIAL'!S145),"",
IF('ÁREA MEJORA COMPETENCIAL'!Y145=1,12,
IF('ÁREA MEJORA COMPETENCIAL'!Y145=2,24,
IF('ÁREA MEJORA COMPETENCIAL'!Y145=7,95,
IF('ÁREA MEJORA COMPETENCIAL'!Y145=8,108,
IF('ÁREA MEJORA COMPETENCIAL'!Y145=9,120,
IF('ÁREA MEJORA COMPETENCIAL'!Y145=10,132,
IF('ÁREA MEJORA COMPETENCIAL'!Y145=11,145,
IF('ÁREA MEJORA COMPETENCIAL'!Y145=12,161,
IF('ÁREA MEJORA COMPETENCIAL'!Y145=13,174,
IF('ÁREA MEJORA COMPETENCIAL'!Y145=14,186,
IF('ÁREA MEJORA COMPETENCIAL'!Y145=15,199,
IF('ÁREA MEJORA COMPETENCIAL'!Y145=16,211,
IF('ÁREA MEJORA COMPETENCIAL'!Y145=17,228,
IF('ÁREA MEJORA COMPETENCIAL'!Y145=18,240,
"")))))))))))))))</f>
        <v/>
      </c>
      <c r="Q145" s="302" t="str">
        <f>IF(ISBLANK('ÁREA MEJORA COMPETENCIAL'!S145),"",SUM('ÁREA MEJORA COMPETENCIAL'!CW145,'ÁREA ACOMPAÑAMIENTO INT TÉC'!X145,'ÁREA COMPLEMENTARIA'!CO145))</f>
        <v/>
      </c>
      <c r="R145" s="303" t="str">
        <f>IF(N145="","",IF(Q145&gt;=P145,"",IF(AND(H145="NO",'ÁREA MEJORA COMPETENCIAL'!CY145&gt;=75%,'ÁREA ACOMPAÑAMIENTO INT TÉC'!Z145&gt;=75%,'ÁREA COMPLEMENTARIA'!CQ145&gt;=75%),"SI","NO")))</f>
        <v/>
      </c>
      <c r="S145" s="303" t="str">
        <f>IF(N145="","",IF(Q145&gt;=P145,"",(IF(AND(J145="NO",'ÁREA ACOMPAÑAMIENTO INT TÉC'!Z145&gt;=75%,'ÁREA MEJORA COMPETENCIAL'!CY145&gt;=75%,'ÁREA COMPLEMENTARIA'!CQ145&gt;=75%),"SI","NO"))))</f>
        <v/>
      </c>
      <c r="T145" s="303" t="str">
        <f>IF(N145="","",IF(Q145&gt;=P145,"",(IF(AND(L145="NO",'ÁREA COMPLEMENTARIA'!CQ145&gt;=75%,'ÁREA MEJORA COMPETENCIAL'!CY145&gt;=75%,'ÁREA ACOMPAÑAMIENTO INT TÉC'!Z145&gt;=75%),"SI","NO"))))</f>
        <v/>
      </c>
      <c r="U145" s="300" t="str">
        <f t="shared" si="16"/>
        <v/>
      </c>
      <c r="V145" s="300" t="str">
        <f t="shared" si="17"/>
        <v/>
      </c>
      <c r="W145" s="300" t="str">
        <f>IF(
 Q145=0,
 "NO",
 IF(
  OR('ÁREA MEJORA COMPETENCIAL'!Y145=0, ISBLANK('ÁREA MEJORA COMPETENCIAL'!S145)),
  "",
  IF(
   AND(U145&lt;&gt;"NO PARTICIPANTE", V145&lt;&gt;"NO PARTICIPANTE"),
   "SI",
   "NO"
  )
 )
)</f>
        <v/>
      </c>
      <c r="X145" s="300" t="str">
        <f t="shared" si="18"/>
        <v/>
      </c>
      <c r="Y145" s="300" t="str">
        <f t="shared" si="19"/>
        <v/>
      </c>
      <c r="Z145" s="304" t="str">
        <f>IF(AND('ÁREA MEJORA COMPETENCIAL'!Y145&gt;6,'ÁREA MEJORA COMPETENCIAL'!CW145&gt;=32,'ÁREA ACOMPAÑAMIENTO INT TÉC'!X145&gt;=27,'ÁREA COMPLEMENTARIA'!CO145&gt;=20,Q145&gt;=P145),"SI","")</f>
        <v/>
      </c>
      <c r="AA145" s="305" t="str">
        <f>IF(ISBLANK('ÁREA MEJORA COMPETENCIAL'!S145),"",IF(Q145&gt;=P145,"",IF('ÁREA COMPLEMENTARIA'!CN145="","NO PROCEDE",IF(N145=3,"",IF(OR(R145="SI",S145="SI",T145="SI"),"SI","NO")))))</f>
        <v/>
      </c>
      <c r="AB145" s="300" t="str">
        <f>IF(ISBLANK('ÁREA MEJORA COMPETENCIAL'!S145),"",IF(AA145="SI", "SI(*)",IF(OR(N145=3,X145="SI",Y145="SI",Z145="SI"),"SI","NO")))</f>
        <v/>
      </c>
      <c r="AC145" s="331" t="str">
        <f>IF(
   ISBLANK('ÁREA MEJORA COMPETENCIAL'!S145),
   "",
   IF(
      AND(
        'ÁREA MEJORA COMPETENCIAL'!Y145&gt;6,
        'ÁREA MEJORA COMPETENCIAL'!CW145&lt;=32,
        'ÁREA ACOMPAÑAMIENTO INT TÉC'!X145&lt;=27,
        'ÁREA COMPLEMENTARIA'!CO145&lt;=20,
        Q145&lt;=P145
      ),
      0,
         IF(
               Q145=0,
               0,
               IF(
                  Z145="SI",
                  Q145/P145,
                  IF(
                     AA145="SI",
                     75/100,IF(P145=12,Q145/P145, IF(P145=24,Q145/P145, IF(
         AND('ÁREA MEJORA COMPETENCIAL'!Y145&gt;6, N145&lt;3),
         N145/3,      IF(
            OR(P145="", P145=0),
            N145/3,
                     ""
                  )
               )
            )
         )
      )
   )
)))</f>
        <v/>
      </c>
      <c r="AD145" s="7"/>
      <c r="AE145" s="5"/>
      <c r="AF145" s="5"/>
      <c r="AG145" s="5"/>
      <c r="AH145" s="5"/>
      <c r="AI145" s="5"/>
      <c r="AJ145" s="5"/>
      <c r="AK145" s="5"/>
      <c r="AL145" s="5"/>
      <c r="AM145" s="5"/>
      <c r="AN145" s="5"/>
      <c r="AO145" s="138"/>
    </row>
    <row r="146" spans="1:41" s="59" customFormat="1" ht="18" customHeight="1" x14ac:dyDescent="0.3">
      <c r="A146" s="290" t="str">
        <f>IF(ISBLANK('ÁREA MEJORA COMPETENCIAL'!A146),"",'ÁREA MEJORA COMPETENCIAL'!A146)</f>
        <v/>
      </c>
      <c r="B146" s="291" t="str">
        <f>IF(ISBLANK('ÁREA MEJORA COMPETENCIAL'!B146),"",'ÁREA MEJORA COMPETENCIAL'!B146)</f>
        <v/>
      </c>
      <c r="C146" s="291" t="str">
        <f>IF(ISBLANK('ÁREA MEJORA COMPETENCIAL'!C146),"",'ÁREA MEJORA COMPETENCIAL'!C146)</f>
        <v/>
      </c>
      <c r="D146" s="292" t="str">
        <f>IF(ISBLANK('ÁREA MEJORA COMPETENCIAL'!D146),"",'ÁREA MEJORA COMPETENCIAL'!D146)</f>
        <v/>
      </c>
      <c r="E146" s="292" t="str">
        <f>IF(ISBLANK('ÁREA MEJORA COMPETENCIAL'!E146),"",'ÁREA MEJORA COMPETENCIAL'!E146)</f>
        <v/>
      </c>
      <c r="F146" s="292" t="str">
        <f>IF(ISBLANK('ÁREA MEJORA COMPETENCIAL'!F146),"",'ÁREA MEJORA COMPETENCIAL'!F146)</f>
        <v/>
      </c>
      <c r="G146" s="293"/>
      <c r="H146" s="294" t="str">
        <f>IF(ISBLANK('ÁREA MEJORA COMPETENCIAL'!S146),"",IF('ÁREA MEJORA COMPETENCIAL'!CX146="","",IF('ÁREA MEJORA COMPETENCIAL'!CX146&gt;=0,"SI","NO")))</f>
        <v/>
      </c>
      <c r="I146" s="295" t="str">
        <f>IF('ÁREA MEJORA COMPETENCIAL'!CY146="VER RESULTADOS","",'ÁREA MEJORA COMPETENCIAL'!CY146)</f>
        <v/>
      </c>
      <c r="J146" s="296" t="str">
        <f>IF(ISBLANK('ÁREA MEJORA COMPETENCIAL'!S146),"",IF('ÁREA MEJORA COMPETENCIAL'!CX146="","",IF('ÁREA ACOMPAÑAMIENTO INT TÉC'!Y146&gt;=0,"SI","NO")))</f>
        <v/>
      </c>
      <c r="K146" s="297" t="str">
        <f>IF('ÁREA ACOMPAÑAMIENTO INT TÉC'!Z146="VER RESULTADOS","",'ÁREA ACOMPAÑAMIENTO INT TÉC'!Z146)</f>
        <v/>
      </c>
      <c r="L146" s="298" t="str">
        <f>IF(ISBLANK('ÁREA MEJORA COMPETENCIAL'!S146),"",IF('ÁREA MEJORA COMPETENCIAL'!CX146="","",IF('ÁREA COMPLEMENTARIA'!CP146&gt;=0,"SI","NO")))</f>
        <v/>
      </c>
      <c r="M146" s="299" t="str">
        <f>IF('ÁREA COMPLEMENTARIA'!CQ146="VER RESULTADOS","",'ÁREA COMPLEMENTARIA'!CQ146)</f>
        <v/>
      </c>
      <c r="N146" s="300" t="str">
        <f>IF('ÁREA MEJORA COMPETENCIAL'!CX146="","",IF(ISBLANK('ÁREA MEJORA COMPETENCIAL'!S146),"",COUNTIF(H146:L146,"SI")))</f>
        <v/>
      </c>
      <c r="O146" s="300" t="str">
        <f>IF(ISBLANK('ÁREA MEJORA COMPETENCIAL'!S146),"",
IF('ÁREA MEJORA COMPETENCIAL'!Y146=1,12,
IF('ÁREA MEJORA COMPETENCIAL'!Y146=2,24,
IF('ÁREA MEJORA COMPETENCIAL'!Y146=3,37,IF('ÁREA MEJORA COMPETENCIAL'!T146=4,54,
IF('ÁREA MEJORA COMPETENCIAL'!Y146=5,66,
IF('ÁREA MEJORA COMPETENCIAL'!Y146=6,79,
IF('ÁREA MEJORA COMPETENCIAL'!Y146=7,95,
IF('ÁREA MEJORA COMPETENCIAL'!Y146=8,108,
IF('ÁREA MEJORA COMPETENCIAL'!Y146=9,120,
IF('ÁREA MEJORA COMPETENCIAL'!Y146=10,132,
IF('ÁREA MEJORA COMPETENCIAL'!Y146=11,145,
IF('ÁREA MEJORA COMPETENCIAL'!Y146=12,161,
IF('ÁREA MEJORA COMPETENCIAL'!Y146=13,174,
IF('ÁREA MEJORA COMPETENCIAL'!Y146=14,186,
IF('ÁREA MEJORA COMPETENCIAL'!Y146=15,199,
IF('ÁREA MEJORA COMPETENCIAL'!Y146=16,211,
IF('ÁREA MEJORA COMPETENCIAL'!Y146=17,228,
IF('ÁREA MEJORA COMPETENCIAL'!Y146=18,240,
"")))))))))))))))))))</f>
        <v/>
      </c>
      <c r="P146" s="301" t="str">
        <f>IF(ISBLANK('ÁREA MEJORA COMPETENCIAL'!S146),"",
IF('ÁREA MEJORA COMPETENCIAL'!Y146=1,12,
IF('ÁREA MEJORA COMPETENCIAL'!Y146=2,24,
IF('ÁREA MEJORA COMPETENCIAL'!Y146=7,95,
IF('ÁREA MEJORA COMPETENCIAL'!Y146=8,108,
IF('ÁREA MEJORA COMPETENCIAL'!Y146=9,120,
IF('ÁREA MEJORA COMPETENCIAL'!Y146=10,132,
IF('ÁREA MEJORA COMPETENCIAL'!Y146=11,145,
IF('ÁREA MEJORA COMPETENCIAL'!Y146=12,161,
IF('ÁREA MEJORA COMPETENCIAL'!Y146=13,174,
IF('ÁREA MEJORA COMPETENCIAL'!Y146=14,186,
IF('ÁREA MEJORA COMPETENCIAL'!Y146=15,199,
IF('ÁREA MEJORA COMPETENCIAL'!Y146=16,211,
IF('ÁREA MEJORA COMPETENCIAL'!Y146=17,228,
IF('ÁREA MEJORA COMPETENCIAL'!Y146=18,240,
"")))))))))))))))</f>
        <v/>
      </c>
      <c r="Q146" s="302" t="str">
        <f>IF(ISBLANK('ÁREA MEJORA COMPETENCIAL'!S146),"",SUM('ÁREA MEJORA COMPETENCIAL'!CW146,'ÁREA ACOMPAÑAMIENTO INT TÉC'!X146,'ÁREA COMPLEMENTARIA'!CO146))</f>
        <v/>
      </c>
      <c r="R146" s="303" t="str">
        <f>IF(N146="","",IF(Q146&gt;=P146,"",IF(AND(H146="NO",'ÁREA MEJORA COMPETENCIAL'!CY146&gt;=75%,'ÁREA ACOMPAÑAMIENTO INT TÉC'!Z146&gt;=75%,'ÁREA COMPLEMENTARIA'!CQ146&gt;=75%),"SI","NO")))</f>
        <v/>
      </c>
      <c r="S146" s="303" t="str">
        <f>IF(N146="","",IF(Q146&gt;=P146,"",(IF(AND(J146="NO",'ÁREA ACOMPAÑAMIENTO INT TÉC'!Z146&gt;=75%,'ÁREA MEJORA COMPETENCIAL'!CY146&gt;=75%,'ÁREA COMPLEMENTARIA'!CQ146&gt;=75%),"SI","NO"))))</f>
        <v/>
      </c>
      <c r="T146" s="303" t="str">
        <f>IF(N146="","",IF(Q146&gt;=P146,"",(IF(AND(L146="NO",'ÁREA COMPLEMENTARIA'!CQ146&gt;=75%,'ÁREA MEJORA COMPETENCIAL'!CY146&gt;=75%,'ÁREA ACOMPAÑAMIENTO INT TÉC'!Z146&gt;=75%),"SI","NO"))))</f>
        <v/>
      </c>
      <c r="U146" s="300" t="str">
        <f t="shared" si="16"/>
        <v/>
      </c>
      <c r="V146" s="300" t="str">
        <f t="shared" si="17"/>
        <v/>
      </c>
      <c r="W146" s="300" t="str">
        <f>IF(
 Q146=0,
 "NO",
 IF(
  OR('ÁREA MEJORA COMPETENCIAL'!Y146=0, ISBLANK('ÁREA MEJORA COMPETENCIAL'!S146)),
  "",
  IF(
   AND(U146&lt;&gt;"NO PARTICIPANTE", V146&lt;&gt;"NO PARTICIPANTE"),
   "SI",
   "NO"
  )
 )
)</f>
        <v/>
      </c>
      <c r="X146" s="300" t="str">
        <f t="shared" si="18"/>
        <v/>
      </c>
      <c r="Y146" s="300" t="str">
        <f t="shared" si="19"/>
        <v/>
      </c>
      <c r="Z146" s="304" t="str">
        <f>IF(AND('ÁREA MEJORA COMPETENCIAL'!Y146&gt;6,'ÁREA MEJORA COMPETENCIAL'!CW146&gt;=32,'ÁREA ACOMPAÑAMIENTO INT TÉC'!X146&gt;=27,'ÁREA COMPLEMENTARIA'!CO146&gt;=20,Q146&gt;=P146),"SI","")</f>
        <v/>
      </c>
      <c r="AA146" s="305" t="str">
        <f>IF(ISBLANK('ÁREA MEJORA COMPETENCIAL'!S146),"",IF(Q146&gt;=P146,"",IF('ÁREA COMPLEMENTARIA'!CN146="","NO PROCEDE",IF(N146=3,"",IF(OR(R146="SI",S146="SI",T146="SI"),"SI","NO")))))</f>
        <v/>
      </c>
      <c r="AB146" s="300" t="str">
        <f>IF(ISBLANK('ÁREA MEJORA COMPETENCIAL'!S146),"",IF(AA146="SI", "SI(*)",IF(OR(N146=3,X146="SI",Y146="SI",Z146="SI"),"SI","NO")))</f>
        <v/>
      </c>
      <c r="AC146" s="331" t="str">
        <f>IF(
   ISBLANK('ÁREA MEJORA COMPETENCIAL'!S146),
   "",
   IF(
      AND(
        'ÁREA MEJORA COMPETENCIAL'!Y146&gt;6,
        'ÁREA MEJORA COMPETENCIAL'!CW146&lt;=32,
        'ÁREA ACOMPAÑAMIENTO INT TÉC'!X146&lt;=27,
        'ÁREA COMPLEMENTARIA'!CO146&lt;=20,
        Q146&lt;=P146
      ),
      0,
         IF(
               Q146=0,
               0,
               IF(
                  Z146="SI",
                  Q146/P146,
                  IF(
                     AA146="SI",
                     75/100,IF(P146=12,Q146/P146, IF(P146=24,Q146/P146, IF(
         AND('ÁREA MEJORA COMPETENCIAL'!Y146&gt;6, N146&lt;3),
         N146/3,      IF(
            OR(P146="", P146=0),
            N146/3,
                     ""
                  )
               )
            )
         )
      )
   )
)))</f>
        <v/>
      </c>
      <c r="AD146" s="7"/>
      <c r="AE146" s="5"/>
      <c r="AF146" s="5"/>
      <c r="AG146" s="5"/>
      <c r="AH146" s="5"/>
      <c r="AI146" s="5"/>
      <c r="AJ146" s="5"/>
      <c r="AK146" s="5"/>
      <c r="AL146" s="5"/>
      <c r="AM146" s="5"/>
      <c r="AN146" s="5"/>
      <c r="AO146" s="138"/>
    </row>
    <row r="147" spans="1:41" s="59" customFormat="1" ht="18" customHeight="1" x14ac:dyDescent="0.3">
      <c r="A147" s="290" t="str">
        <f>IF(ISBLANK('ÁREA MEJORA COMPETENCIAL'!A147),"",'ÁREA MEJORA COMPETENCIAL'!A147)</f>
        <v/>
      </c>
      <c r="B147" s="291" t="str">
        <f>IF(ISBLANK('ÁREA MEJORA COMPETENCIAL'!B147),"",'ÁREA MEJORA COMPETENCIAL'!B147)</f>
        <v/>
      </c>
      <c r="C147" s="291" t="str">
        <f>IF(ISBLANK('ÁREA MEJORA COMPETENCIAL'!C147),"",'ÁREA MEJORA COMPETENCIAL'!C147)</f>
        <v/>
      </c>
      <c r="D147" s="292" t="str">
        <f>IF(ISBLANK('ÁREA MEJORA COMPETENCIAL'!D147),"",'ÁREA MEJORA COMPETENCIAL'!D147)</f>
        <v/>
      </c>
      <c r="E147" s="292" t="str">
        <f>IF(ISBLANK('ÁREA MEJORA COMPETENCIAL'!E147),"",'ÁREA MEJORA COMPETENCIAL'!E147)</f>
        <v/>
      </c>
      <c r="F147" s="292" t="str">
        <f>IF(ISBLANK('ÁREA MEJORA COMPETENCIAL'!F147),"",'ÁREA MEJORA COMPETENCIAL'!F147)</f>
        <v/>
      </c>
      <c r="G147" s="293"/>
      <c r="H147" s="294" t="str">
        <f>IF(ISBLANK('ÁREA MEJORA COMPETENCIAL'!S147),"",IF('ÁREA MEJORA COMPETENCIAL'!CX147="","",IF('ÁREA MEJORA COMPETENCIAL'!CX147&gt;=0,"SI","NO")))</f>
        <v/>
      </c>
      <c r="I147" s="295" t="str">
        <f>IF('ÁREA MEJORA COMPETENCIAL'!CY147="VER RESULTADOS","",'ÁREA MEJORA COMPETENCIAL'!CY147)</f>
        <v/>
      </c>
      <c r="J147" s="296" t="str">
        <f>IF(ISBLANK('ÁREA MEJORA COMPETENCIAL'!S147),"",IF('ÁREA MEJORA COMPETENCIAL'!CX147="","",IF('ÁREA ACOMPAÑAMIENTO INT TÉC'!Y147&gt;=0,"SI","NO")))</f>
        <v/>
      </c>
      <c r="K147" s="297" t="str">
        <f>IF('ÁREA ACOMPAÑAMIENTO INT TÉC'!Z147="VER RESULTADOS","",'ÁREA ACOMPAÑAMIENTO INT TÉC'!Z147)</f>
        <v/>
      </c>
      <c r="L147" s="298" t="str">
        <f>IF(ISBLANK('ÁREA MEJORA COMPETENCIAL'!S147),"",IF('ÁREA MEJORA COMPETENCIAL'!CX147="","",IF('ÁREA COMPLEMENTARIA'!CP147&gt;=0,"SI","NO")))</f>
        <v/>
      </c>
      <c r="M147" s="299" t="str">
        <f>IF('ÁREA COMPLEMENTARIA'!CQ147="VER RESULTADOS","",'ÁREA COMPLEMENTARIA'!CQ147)</f>
        <v/>
      </c>
      <c r="N147" s="300" t="str">
        <f>IF('ÁREA MEJORA COMPETENCIAL'!CX147="","",IF(ISBLANK('ÁREA MEJORA COMPETENCIAL'!S147),"",COUNTIF(H147:L147,"SI")))</f>
        <v/>
      </c>
      <c r="O147" s="300" t="str">
        <f>IF(ISBLANK('ÁREA MEJORA COMPETENCIAL'!S147),"",
IF('ÁREA MEJORA COMPETENCIAL'!Y147=1,12,
IF('ÁREA MEJORA COMPETENCIAL'!Y147=2,24,
IF('ÁREA MEJORA COMPETENCIAL'!Y147=3,37,IF('ÁREA MEJORA COMPETENCIAL'!T147=4,54,
IF('ÁREA MEJORA COMPETENCIAL'!Y147=5,66,
IF('ÁREA MEJORA COMPETENCIAL'!Y147=6,79,
IF('ÁREA MEJORA COMPETENCIAL'!Y147=7,95,
IF('ÁREA MEJORA COMPETENCIAL'!Y147=8,108,
IF('ÁREA MEJORA COMPETENCIAL'!Y147=9,120,
IF('ÁREA MEJORA COMPETENCIAL'!Y147=10,132,
IF('ÁREA MEJORA COMPETENCIAL'!Y147=11,145,
IF('ÁREA MEJORA COMPETENCIAL'!Y147=12,161,
IF('ÁREA MEJORA COMPETENCIAL'!Y147=13,174,
IF('ÁREA MEJORA COMPETENCIAL'!Y147=14,186,
IF('ÁREA MEJORA COMPETENCIAL'!Y147=15,199,
IF('ÁREA MEJORA COMPETENCIAL'!Y147=16,211,
IF('ÁREA MEJORA COMPETENCIAL'!Y147=17,228,
IF('ÁREA MEJORA COMPETENCIAL'!Y147=18,240,
"")))))))))))))))))))</f>
        <v/>
      </c>
      <c r="P147" s="301" t="str">
        <f>IF(ISBLANK('ÁREA MEJORA COMPETENCIAL'!S147),"",
IF('ÁREA MEJORA COMPETENCIAL'!Y147=1,12,
IF('ÁREA MEJORA COMPETENCIAL'!Y147=2,24,
IF('ÁREA MEJORA COMPETENCIAL'!Y147=7,95,
IF('ÁREA MEJORA COMPETENCIAL'!Y147=8,108,
IF('ÁREA MEJORA COMPETENCIAL'!Y147=9,120,
IF('ÁREA MEJORA COMPETENCIAL'!Y147=10,132,
IF('ÁREA MEJORA COMPETENCIAL'!Y147=11,145,
IF('ÁREA MEJORA COMPETENCIAL'!Y147=12,161,
IF('ÁREA MEJORA COMPETENCIAL'!Y147=13,174,
IF('ÁREA MEJORA COMPETENCIAL'!Y147=14,186,
IF('ÁREA MEJORA COMPETENCIAL'!Y147=15,199,
IF('ÁREA MEJORA COMPETENCIAL'!Y147=16,211,
IF('ÁREA MEJORA COMPETENCIAL'!Y147=17,228,
IF('ÁREA MEJORA COMPETENCIAL'!Y147=18,240,
"")))))))))))))))</f>
        <v/>
      </c>
      <c r="Q147" s="302" t="str">
        <f>IF(ISBLANK('ÁREA MEJORA COMPETENCIAL'!S147),"",SUM('ÁREA MEJORA COMPETENCIAL'!CW147,'ÁREA ACOMPAÑAMIENTO INT TÉC'!X147,'ÁREA COMPLEMENTARIA'!CO147))</f>
        <v/>
      </c>
      <c r="R147" s="303" t="str">
        <f>IF(N147="","",IF(Q147&gt;=P147,"",IF(AND(H147="NO",'ÁREA MEJORA COMPETENCIAL'!CY147&gt;=75%,'ÁREA ACOMPAÑAMIENTO INT TÉC'!Z147&gt;=75%,'ÁREA COMPLEMENTARIA'!CQ147&gt;=75%),"SI","NO")))</f>
        <v/>
      </c>
      <c r="S147" s="303" t="str">
        <f>IF(N147="","",IF(Q147&gt;=P147,"",(IF(AND(J147="NO",'ÁREA ACOMPAÑAMIENTO INT TÉC'!Z147&gt;=75%,'ÁREA MEJORA COMPETENCIAL'!CY147&gt;=75%,'ÁREA COMPLEMENTARIA'!CQ147&gt;=75%),"SI","NO"))))</f>
        <v/>
      </c>
      <c r="T147" s="303" t="str">
        <f>IF(N147="","",IF(Q147&gt;=P147,"",(IF(AND(L147="NO",'ÁREA COMPLEMENTARIA'!CQ147&gt;=75%,'ÁREA MEJORA COMPETENCIAL'!CY147&gt;=75%,'ÁREA ACOMPAÑAMIENTO INT TÉC'!Z147&gt;=75%),"SI","NO"))))</f>
        <v/>
      </c>
      <c r="U147" s="300" t="str">
        <f t="shared" si="16"/>
        <v/>
      </c>
      <c r="V147" s="300" t="str">
        <f t="shared" si="17"/>
        <v/>
      </c>
      <c r="W147" s="300" t="str">
        <f>IF(
 Q147=0,
 "NO",
 IF(
  OR('ÁREA MEJORA COMPETENCIAL'!Y147=0, ISBLANK('ÁREA MEJORA COMPETENCIAL'!S147)),
  "",
  IF(
   AND(U147&lt;&gt;"NO PARTICIPANTE", V147&lt;&gt;"NO PARTICIPANTE"),
   "SI",
   "NO"
  )
 )
)</f>
        <v/>
      </c>
      <c r="X147" s="300" t="str">
        <f t="shared" si="18"/>
        <v/>
      </c>
      <c r="Y147" s="300" t="str">
        <f t="shared" si="19"/>
        <v/>
      </c>
      <c r="Z147" s="304" t="str">
        <f>IF(AND('ÁREA MEJORA COMPETENCIAL'!Y147&gt;6,'ÁREA MEJORA COMPETENCIAL'!CW147&gt;=32,'ÁREA ACOMPAÑAMIENTO INT TÉC'!X147&gt;=27,'ÁREA COMPLEMENTARIA'!CO147&gt;=20,Q147&gt;=P147),"SI","")</f>
        <v/>
      </c>
      <c r="AA147" s="305" t="str">
        <f>IF(ISBLANK('ÁREA MEJORA COMPETENCIAL'!S147),"",IF(Q147&gt;=P147,"",IF('ÁREA COMPLEMENTARIA'!CN147="","NO PROCEDE",IF(N147=3,"",IF(OR(R147="SI",S147="SI",T147="SI"),"SI","NO")))))</f>
        <v/>
      </c>
      <c r="AB147" s="300" t="str">
        <f>IF(ISBLANK('ÁREA MEJORA COMPETENCIAL'!S147),"",IF(AA147="SI", "SI(*)",IF(OR(N147=3,X147="SI",Y147="SI",Z147="SI"),"SI","NO")))</f>
        <v/>
      </c>
      <c r="AC147" s="331" t="str">
        <f>IF(
   ISBLANK('ÁREA MEJORA COMPETENCIAL'!S147),
   "",
   IF(
      AND(
        'ÁREA MEJORA COMPETENCIAL'!Y147&gt;6,
        'ÁREA MEJORA COMPETENCIAL'!CW147&lt;=32,
        'ÁREA ACOMPAÑAMIENTO INT TÉC'!X147&lt;=27,
        'ÁREA COMPLEMENTARIA'!CO147&lt;=20,
        Q147&lt;=P147
      ),
      0,
         IF(
               Q147=0,
               0,
               IF(
                  Z147="SI",
                  Q147/P147,
                  IF(
                     AA147="SI",
                     75/100,IF(P147=12,Q147/P147, IF(P147=24,Q147/P147, IF(
         AND('ÁREA MEJORA COMPETENCIAL'!Y147&gt;6, N147&lt;3),
         N147/3,      IF(
            OR(P147="", P147=0),
            N147/3,
                     ""
                  )
               )
            )
         )
      )
   )
)))</f>
        <v/>
      </c>
      <c r="AD147" s="7"/>
      <c r="AE147" s="5"/>
      <c r="AF147" s="5"/>
      <c r="AG147" s="5"/>
      <c r="AH147" s="5"/>
      <c r="AI147" s="5"/>
      <c r="AJ147" s="5"/>
      <c r="AK147" s="5"/>
      <c r="AL147" s="5"/>
      <c r="AM147" s="5"/>
      <c r="AN147" s="5"/>
      <c r="AO147" s="138"/>
    </row>
    <row r="148" spans="1:41" s="59" customFormat="1" ht="18" customHeight="1" x14ac:dyDescent="0.3">
      <c r="A148" s="290" t="str">
        <f>IF(ISBLANK('ÁREA MEJORA COMPETENCIAL'!A148),"",'ÁREA MEJORA COMPETENCIAL'!A148)</f>
        <v/>
      </c>
      <c r="B148" s="291" t="str">
        <f>IF(ISBLANK('ÁREA MEJORA COMPETENCIAL'!B148),"",'ÁREA MEJORA COMPETENCIAL'!B148)</f>
        <v/>
      </c>
      <c r="C148" s="291" t="str">
        <f>IF(ISBLANK('ÁREA MEJORA COMPETENCIAL'!C148),"",'ÁREA MEJORA COMPETENCIAL'!C148)</f>
        <v/>
      </c>
      <c r="D148" s="292" t="str">
        <f>IF(ISBLANK('ÁREA MEJORA COMPETENCIAL'!D148),"",'ÁREA MEJORA COMPETENCIAL'!D148)</f>
        <v/>
      </c>
      <c r="E148" s="292" t="str">
        <f>IF(ISBLANK('ÁREA MEJORA COMPETENCIAL'!E148),"",'ÁREA MEJORA COMPETENCIAL'!E148)</f>
        <v/>
      </c>
      <c r="F148" s="292" t="str">
        <f>IF(ISBLANK('ÁREA MEJORA COMPETENCIAL'!F148),"",'ÁREA MEJORA COMPETENCIAL'!F148)</f>
        <v/>
      </c>
      <c r="G148" s="293"/>
      <c r="H148" s="294" t="str">
        <f>IF(ISBLANK('ÁREA MEJORA COMPETENCIAL'!S148),"",IF('ÁREA MEJORA COMPETENCIAL'!CX148="","",IF('ÁREA MEJORA COMPETENCIAL'!CX148&gt;=0,"SI","NO")))</f>
        <v/>
      </c>
      <c r="I148" s="295" t="str">
        <f>IF('ÁREA MEJORA COMPETENCIAL'!CY148="VER RESULTADOS","",'ÁREA MEJORA COMPETENCIAL'!CY148)</f>
        <v/>
      </c>
      <c r="J148" s="296" t="str">
        <f>IF(ISBLANK('ÁREA MEJORA COMPETENCIAL'!S148),"",IF('ÁREA MEJORA COMPETENCIAL'!CX148="","",IF('ÁREA ACOMPAÑAMIENTO INT TÉC'!Y148&gt;=0,"SI","NO")))</f>
        <v/>
      </c>
      <c r="K148" s="297" t="str">
        <f>IF('ÁREA ACOMPAÑAMIENTO INT TÉC'!Z148="VER RESULTADOS","",'ÁREA ACOMPAÑAMIENTO INT TÉC'!Z148)</f>
        <v/>
      </c>
      <c r="L148" s="298" t="str">
        <f>IF(ISBLANK('ÁREA MEJORA COMPETENCIAL'!S148),"",IF('ÁREA MEJORA COMPETENCIAL'!CX148="","",IF('ÁREA COMPLEMENTARIA'!CP148&gt;=0,"SI","NO")))</f>
        <v/>
      </c>
      <c r="M148" s="299" t="str">
        <f>IF('ÁREA COMPLEMENTARIA'!CQ148="VER RESULTADOS","",'ÁREA COMPLEMENTARIA'!CQ148)</f>
        <v/>
      </c>
      <c r="N148" s="300" t="str">
        <f>IF('ÁREA MEJORA COMPETENCIAL'!CX148="","",IF(ISBLANK('ÁREA MEJORA COMPETENCIAL'!S148),"",COUNTIF(H148:L148,"SI")))</f>
        <v/>
      </c>
      <c r="O148" s="300" t="str">
        <f>IF(ISBLANK('ÁREA MEJORA COMPETENCIAL'!S148),"",
IF('ÁREA MEJORA COMPETENCIAL'!Y148=1,12,
IF('ÁREA MEJORA COMPETENCIAL'!Y148=2,24,
IF('ÁREA MEJORA COMPETENCIAL'!Y148=3,37,IF('ÁREA MEJORA COMPETENCIAL'!T148=4,54,
IF('ÁREA MEJORA COMPETENCIAL'!Y148=5,66,
IF('ÁREA MEJORA COMPETENCIAL'!Y148=6,79,
IF('ÁREA MEJORA COMPETENCIAL'!Y148=7,95,
IF('ÁREA MEJORA COMPETENCIAL'!Y148=8,108,
IF('ÁREA MEJORA COMPETENCIAL'!Y148=9,120,
IF('ÁREA MEJORA COMPETENCIAL'!Y148=10,132,
IF('ÁREA MEJORA COMPETENCIAL'!Y148=11,145,
IF('ÁREA MEJORA COMPETENCIAL'!Y148=12,161,
IF('ÁREA MEJORA COMPETENCIAL'!Y148=13,174,
IF('ÁREA MEJORA COMPETENCIAL'!Y148=14,186,
IF('ÁREA MEJORA COMPETENCIAL'!Y148=15,199,
IF('ÁREA MEJORA COMPETENCIAL'!Y148=16,211,
IF('ÁREA MEJORA COMPETENCIAL'!Y148=17,228,
IF('ÁREA MEJORA COMPETENCIAL'!Y148=18,240,
"")))))))))))))))))))</f>
        <v/>
      </c>
      <c r="P148" s="301" t="str">
        <f>IF(ISBLANK('ÁREA MEJORA COMPETENCIAL'!S148),"",
IF('ÁREA MEJORA COMPETENCIAL'!Y148=1,12,
IF('ÁREA MEJORA COMPETENCIAL'!Y148=2,24,
IF('ÁREA MEJORA COMPETENCIAL'!Y148=7,95,
IF('ÁREA MEJORA COMPETENCIAL'!Y148=8,108,
IF('ÁREA MEJORA COMPETENCIAL'!Y148=9,120,
IF('ÁREA MEJORA COMPETENCIAL'!Y148=10,132,
IF('ÁREA MEJORA COMPETENCIAL'!Y148=11,145,
IF('ÁREA MEJORA COMPETENCIAL'!Y148=12,161,
IF('ÁREA MEJORA COMPETENCIAL'!Y148=13,174,
IF('ÁREA MEJORA COMPETENCIAL'!Y148=14,186,
IF('ÁREA MEJORA COMPETENCIAL'!Y148=15,199,
IF('ÁREA MEJORA COMPETENCIAL'!Y148=16,211,
IF('ÁREA MEJORA COMPETENCIAL'!Y148=17,228,
IF('ÁREA MEJORA COMPETENCIAL'!Y148=18,240,
"")))))))))))))))</f>
        <v/>
      </c>
      <c r="Q148" s="302" t="str">
        <f>IF(ISBLANK('ÁREA MEJORA COMPETENCIAL'!S148),"",SUM('ÁREA MEJORA COMPETENCIAL'!CW148,'ÁREA ACOMPAÑAMIENTO INT TÉC'!X148,'ÁREA COMPLEMENTARIA'!CO148))</f>
        <v/>
      </c>
      <c r="R148" s="303" t="str">
        <f>IF(N148="","",IF(Q148&gt;=P148,"",IF(AND(H148="NO",'ÁREA MEJORA COMPETENCIAL'!CY148&gt;=75%,'ÁREA ACOMPAÑAMIENTO INT TÉC'!Z148&gt;=75%,'ÁREA COMPLEMENTARIA'!CQ148&gt;=75%),"SI","NO")))</f>
        <v/>
      </c>
      <c r="S148" s="303" t="str">
        <f>IF(N148="","",IF(Q148&gt;=P148,"",(IF(AND(J148="NO",'ÁREA ACOMPAÑAMIENTO INT TÉC'!Z148&gt;=75%,'ÁREA MEJORA COMPETENCIAL'!CY148&gt;=75%,'ÁREA COMPLEMENTARIA'!CQ148&gt;=75%),"SI","NO"))))</f>
        <v/>
      </c>
      <c r="T148" s="303" t="str">
        <f>IF(N148="","",IF(Q148&gt;=P148,"",(IF(AND(L148="NO",'ÁREA COMPLEMENTARIA'!CQ148&gt;=75%,'ÁREA MEJORA COMPETENCIAL'!CY148&gt;=75%,'ÁREA ACOMPAÑAMIENTO INT TÉC'!Z148&gt;=75%),"SI","NO"))))</f>
        <v/>
      </c>
      <c r="U148" s="300" t="str">
        <f t="shared" si="16"/>
        <v/>
      </c>
      <c r="V148" s="300" t="str">
        <f t="shared" si="17"/>
        <v/>
      </c>
      <c r="W148" s="300" t="str">
        <f>IF(
 Q148=0,
 "NO",
 IF(
  OR('ÁREA MEJORA COMPETENCIAL'!Y148=0, ISBLANK('ÁREA MEJORA COMPETENCIAL'!S148)),
  "",
  IF(
   AND(U148&lt;&gt;"NO PARTICIPANTE", V148&lt;&gt;"NO PARTICIPANTE"),
   "SI",
   "NO"
  )
 )
)</f>
        <v/>
      </c>
      <c r="X148" s="300" t="str">
        <f t="shared" si="18"/>
        <v/>
      </c>
      <c r="Y148" s="300" t="str">
        <f t="shared" si="19"/>
        <v/>
      </c>
      <c r="Z148" s="304" t="str">
        <f>IF(AND('ÁREA MEJORA COMPETENCIAL'!Y148&gt;6,'ÁREA MEJORA COMPETENCIAL'!CW148&gt;=32,'ÁREA ACOMPAÑAMIENTO INT TÉC'!X148&gt;=27,'ÁREA COMPLEMENTARIA'!CO148&gt;=20,Q148&gt;=P148),"SI","")</f>
        <v/>
      </c>
      <c r="AA148" s="305" t="str">
        <f>IF(ISBLANK('ÁREA MEJORA COMPETENCIAL'!S148),"",IF(Q148&gt;=P148,"",IF('ÁREA COMPLEMENTARIA'!CN148="","NO PROCEDE",IF(N148=3,"",IF(OR(R148="SI",S148="SI",T148="SI"),"SI","NO")))))</f>
        <v/>
      </c>
      <c r="AB148" s="300" t="str">
        <f>IF(ISBLANK('ÁREA MEJORA COMPETENCIAL'!S148),"",IF(AA148="SI", "SI(*)",IF(OR(N148=3,X148="SI",Y148="SI",Z148="SI"),"SI","NO")))</f>
        <v/>
      </c>
      <c r="AC148" s="331" t="str">
        <f>IF(
   ISBLANK('ÁREA MEJORA COMPETENCIAL'!S148),
   "",
   IF(
      AND(
        'ÁREA MEJORA COMPETENCIAL'!Y148&gt;6,
        'ÁREA MEJORA COMPETENCIAL'!CW148&lt;=32,
        'ÁREA ACOMPAÑAMIENTO INT TÉC'!X148&lt;=27,
        'ÁREA COMPLEMENTARIA'!CO148&lt;=20,
        Q148&lt;=P148
      ),
      0,
         IF(
               Q148=0,
               0,
               IF(
                  Z148="SI",
                  Q148/P148,
                  IF(
                     AA148="SI",
                     75/100,IF(P148=12,Q148/P148, IF(P148=24,Q148/P148, IF(
         AND('ÁREA MEJORA COMPETENCIAL'!Y148&gt;6, N148&lt;3),
         N148/3,      IF(
            OR(P148="", P148=0),
            N148/3,
                     ""
                  )
               )
            )
         )
      )
   )
)))</f>
        <v/>
      </c>
      <c r="AD148" s="7"/>
      <c r="AE148" s="5"/>
      <c r="AF148" s="5"/>
      <c r="AG148" s="5"/>
      <c r="AH148" s="5"/>
      <c r="AI148" s="5"/>
      <c r="AJ148" s="5"/>
      <c r="AK148" s="5"/>
      <c r="AL148" s="5"/>
      <c r="AM148" s="5"/>
      <c r="AN148" s="5"/>
      <c r="AO148" s="138"/>
    </row>
    <row r="149" spans="1:41" s="59" customFormat="1" ht="18" customHeight="1" x14ac:dyDescent="0.3">
      <c r="A149" s="290" t="str">
        <f>IF(ISBLANK('ÁREA MEJORA COMPETENCIAL'!A149),"",'ÁREA MEJORA COMPETENCIAL'!A149)</f>
        <v/>
      </c>
      <c r="B149" s="291" t="str">
        <f>IF(ISBLANK('ÁREA MEJORA COMPETENCIAL'!B149),"",'ÁREA MEJORA COMPETENCIAL'!B149)</f>
        <v/>
      </c>
      <c r="C149" s="291" t="str">
        <f>IF(ISBLANK('ÁREA MEJORA COMPETENCIAL'!C149),"",'ÁREA MEJORA COMPETENCIAL'!C149)</f>
        <v/>
      </c>
      <c r="D149" s="292" t="str">
        <f>IF(ISBLANK('ÁREA MEJORA COMPETENCIAL'!D149),"",'ÁREA MEJORA COMPETENCIAL'!D149)</f>
        <v/>
      </c>
      <c r="E149" s="292" t="str">
        <f>IF(ISBLANK('ÁREA MEJORA COMPETENCIAL'!E149),"",'ÁREA MEJORA COMPETENCIAL'!E149)</f>
        <v/>
      </c>
      <c r="F149" s="292" t="str">
        <f>IF(ISBLANK('ÁREA MEJORA COMPETENCIAL'!F149),"",'ÁREA MEJORA COMPETENCIAL'!F149)</f>
        <v/>
      </c>
      <c r="G149" s="293"/>
      <c r="H149" s="294" t="str">
        <f>IF(ISBLANK('ÁREA MEJORA COMPETENCIAL'!S149),"",IF('ÁREA MEJORA COMPETENCIAL'!CX149="","",IF('ÁREA MEJORA COMPETENCIAL'!CX149&gt;=0,"SI","NO")))</f>
        <v/>
      </c>
      <c r="I149" s="295" t="str">
        <f>IF('ÁREA MEJORA COMPETENCIAL'!CY149="VER RESULTADOS","",'ÁREA MEJORA COMPETENCIAL'!CY149)</f>
        <v/>
      </c>
      <c r="J149" s="296" t="str">
        <f>IF(ISBLANK('ÁREA MEJORA COMPETENCIAL'!S149),"",IF('ÁREA MEJORA COMPETENCIAL'!CX149="","",IF('ÁREA ACOMPAÑAMIENTO INT TÉC'!Y149&gt;=0,"SI","NO")))</f>
        <v/>
      </c>
      <c r="K149" s="297" t="str">
        <f>IF('ÁREA ACOMPAÑAMIENTO INT TÉC'!Z149="VER RESULTADOS","",'ÁREA ACOMPAÑAMIENTO INT TÉC'!Z149)</f>
        <v/>
      </c>
      <c r="L149" s="298" t="str">
        <f>IF(ISBLANK('ÁREA MEJORA COMPETENCIAL'!S149),"",IF('ÁREA MEJORA COMPETENCIAL'!CX149="","",IF('ÁREA COMPLEMENTARIA'!CP149&gt;=0,"SI","NO")))</f>
        <v/>
      </c>
      <c r="M149" s="299" t="str">
        <f>IF('ÁREA COMPLEMENTARIA'!CQ149="VER RESULTADOS","",'ÁREA COMPLEMENTARIA'!CQ149)</f>
        <v/>
      </c>
      <c r="N149" s="300" t="str">
        <f>IF('ÁREA MEJORA COMPETENCIAL'!CX149="","",IF(ISBLANK('ÁREA MEJORA COMPETENCIAL'!S149),"",COUNTIF(H149:L149,"SI")))</f>
        <v/>
      </c>
      <c r="O149" s="300" t="str">
        <f>IF(ISBLANK('ÁREA MEJORA COMPETENCIAL'!S149),"",
IF('ÁREA MEJORA COMPETENCIAL'!Y149=1,12,
IF('ÁREA MEJORA COMPETENCIAL'!Y149=2,24,
IF('ÁREA MEJORA COMPETENCIAL'!Y149=3,37,IF('ÁREA MEJORA COMPETENCIAL'!T149=4,54,
IF('ÁREA MEJORA COMPETENCIAL'!Y149=5,66,
IF('ÁREA MEJORA COMPETENCIAL'!Y149=6,79,
IF('ÁREA MEJORA COMPETENCIAL'!Y149=7,95,
IF('ÁREA MEJORA COMPETENCIAL'!Y149=8,108,
IF('ÁREA MEJORA COMPETENCIAL'!Y149=9,120,
IF('ÁREA MEJORA COMPETENCIAL'!Y149=10,132,
IF('ÁREA MEJORA COMPETENCIAL'!Y149=11,145,
IF('ÁREA MEJORA COMPETENCIAL'!Y149=12,161,
IF('ÁREA MEJORA COMPETENCIAL'!Y149=13,174,
IF('ÁREA MEJORA COMPETENCIAL'!Y149=14,186,
IF('ÁREA MEJORA COMPETENCIAL'!Y149=15,199,
IF('ÁREA MEJORA COMPETENCIAL'!Y149=16,211,
IF('ÁREA MEJORA COMPETENCIAL'!Y149=17,228,
IF('ÁREA MEJORA COMPETENCIAL'!Y149=18,240,
"")))))))))))))))))))</f>
        <v/>
      </c>
      <c r="P149" s="301" t="str">
        <f>IF(ISBLANK('ÁREA MEJORA COMPETENCIAL'!S149),"",
IF('ÁREA MEJORA COMPETENCIAL'!Y149=1,12,
IF('ÁREA MEJORA COMPETENCIAL'!Y149=2,24,
IF('ÁREA MEJORA COMPETENCIAL'!Y149=7,95,
IF('ÁREA MEJORA COMPETENCIAL'!Y149=8,108,
IF('ÁREA MEJORA COMPETENCIAL'!Y149=9,120,
IF('ÁREA MEJORA COMPETENCIAL'!Y149=10,132,
IF('ÁREA MEJORA COMPETENCIAL'!Y149=11,145,
IF('ÁREA MEJORA COMPETENCIAL'!Y149=12,161,
IF('ÁREA MEJORA COMPETENCIAL'!Y149=13,174,
IF('ÁREA MEJORA COMPETENCIAL'!Y149=14,186,
IF('ÁREA MEJORA COMPETENCIAL'!Y149=15,199,
IF('ÁREA MEJORA COMPETENCIAL'!Y149=16,211,
IF('ÁREA MEJORA COMPETENCIAL'!Y149=17,228,
IF('ÁREA MEJORA COMPETENCIAL'!Y149=18,240,
"")))))))))))))))</f>
        <v/>
      </c>
      <c r="Q149" s="302" t="str">
        <f>IF(ISBLANK('ÁREA MEJORA COMPETENCIAL'!S149),"",SUM('ÁREA MEJORA COMPETENCIAL'!CW149,'ÁREA ACOMPAÑAMIENTO INT TÉC'!X149,'ÁREA COMPLEMENTARIA'!CO149))</f>
        <v/>
      </c>
      <c r="R149" s="303" t="str">
        <f>IF(N149="","",IF(Q149&gt;=P149,"",IF(AND(H149="NO",'ÁREA MEJORA COMPETENCIAL'!CY149&gt;=75%,'ÁREA ACOMPAÑAMIENTO INT TÉC'!Z149&gt;=75%,'ÁREA COMPLEMENTARIA'!CQ149&gt;=75%),"SI","NO")))</f>
        <v/>
      </c>
      <c r="S149" s="303" t="str">
        <f>IF(N149="","",IF(Q149&gt;=P149,"",(IF(AND(J149="NO",'ÁREA ACOMPAÑAMIENTO INT TÉC'!Z149&gt;=75%,'ÁREA MEJORA COMPETENCIAL'!CY149&gt;=75%,'ÁREA COMPLEMENTARIA'!CQ149&gt;=75%),"SI","NO"))))</f>
        <v/>
      </c>
      <c r="T149" s="303" t="str">
        <f>IF(N149="","",IF(Q149&gt;=P149,"",(IF(AND(L149="NO",'ÁREA COMPLEMENTARIA'!CQ149&gt;=75%,'ÁREA MEJORA COMPETENCIAL'!CY149&gt;=75%,'ÁREA ACOMPAÑAMIENTO INT TÉC'!Z149&gt;=75%),"SI","NO"))))</f>
        <v/>
      </c>
      <c r="U149" s="300" t="str">
        <f t="shared" si="16"/>
        <v/>
      </c>
      <c r="V149" s="300" t="str">
        <f t="shared" si="17"/>
        <v/>
      </c>
      <c r="W149" s="300" t="str">
        <f>IF(
 Q149=0,
 "NO",
 IF(
  OR('ÁREA MEJORA COMPETENCIAL'!Y149=0, ISBLANK('ÁREA MEJORA COMPETENCIAL'!S149)),
  "",
  IF(
   AND(U149&lt;&gt;"NO PARTICIPANTE", V149&lt;&gt;"NO PARTICIPANTE"),
   "SI",
   "NO"
  )
 )
)</f>
        <v/>
      </c>
      <c r="X149" s="300" t="str">
        <f t="shared" si="18"/>
        <v/>
      </c>
      <c r="Y149" s="300" t="str">
        <f t="shared" si="19"/>
        <v/>
      </c>
      <c r="Z149" s="304" t="str">
        <f>IF(AND('ÁREA MEJORA COMPETENCIAL'!Y149&gt;6,'ÁREA MEJORA COMPETENCIAL'!CW149&gt;=32,'ÁREA ACOMPAÑAMIENTO INT TÉC'!X149&gt;=27,'ÁREA COMPLEMENTARIA'!CO149&gt;=20,Q149&gt;=P149),"SI","")</f>
        <v/>
      </c>
      <c r="AA149" s="305" t="str">
        <f>IF(ISBLANK('ÁREA MEJORA COMPETENCIAL'!S149),"",IF(Q149&gt;=P149,"",IF('ÁREA COMPLEMENTARIA'!CN149="","NO PROCEDE",IF(N149=3,"",IF(OR(R149="SI",S149="SI",T149="SI"),"SI","NO")))))</f>
        <v/>
      </c>
      <c r="AB149" s="300" t="str">
        <f>IF(ISBLANK('ÁREA MEJORA COMPETENCIAL'!S149),"",IF(AA149="SI", "SI(*)",IF(OR(N149=3,X149="SI",Y149="SI",Z149="SI"),"SI","NO")))</f>
        <v/>
      </c>
      <c r="AC149" s="331" t="str">
        <f>IF(
   ISBLANK('ÁREA MEJORA COMPETENCIAL'!S149),
   "",
   IF(
      AND(
        'ÁREA MEJORA COMPETENCIAL'!Y149&gt;6,
        'ÁREA MEJORA COMPETENCIAL'!CW149&lt;=32,
        'ÁREA ACOMPAÑAMIENTO INT TÉC'!X149&lt;=27,
        'ÁREA COMPLEMENTARIA'!CO149&lt;=20,
        Q149&lt;=P149
      ),
      0,
         IF(
               Q149=0,
               0,
               IF(
                  Z149="SI",
                  Q149/P149,
                  IF(
                     AA149="SI",
                     75/100,IF(P149=12,Q149/P149, IF(P149=24,Q149/P149, IF(
         AND('ÁREA MEJORA COMPETENCIAL'!Y149&gt;6, N149&lt;3),
         N149/3,      IF(
            OR(P149="", P149=0),
            N149/3,
                     ""
                  )
               )
            )
         )
      )
   )
)))</f>
        <v/>
      </c>
      <c r="AD149" s="7"/>
      <c r="AE149" s="5"/>
      <c r="AF149" s="5"/>
      <c r="AG149" s="5"/>
      <c r="AH149" s="5"/>
      <c r="AI149" s="5"/>
      <c r="AJ149" s="5"/>
      <c r="AK149" s="5"/>
      <c r="AL149" s="5"/>
      <c r="AM149" s="5"/>
      <c r="AN149" s="5"/>
      <c r="AO149" s="138"/>
    </row>
    <row r="150" spans="1:41" s="59" customFormat="1" ht="18" customHeight="1" x14ac:dyDescent="0.3">
      <c r="A150" s="290" t="str">
        <f>IF(ISBLANK('ÁREA MEJORA COMPETENCIAL'!A150),"",'ÁREA MEJORA COMPETENCIAL'!A150)</f>
        <v/>
      </c>
      <c r="B150" s="291" t="str">
        <f>IF(ISBLANK('ÁREA MEJORA COMPETENCIAL'!B150),"",'ÁREA MEJORA COMPETENCIAL'!B150)</f>
        <v/>
      </c>
      <c r="C150" s="291" t="str">
        <f>IF(ISBLANK('ÁREA MEJORA COMPETENCIAL'!C150),"",'ÁREA MEJORA COMPETENCIAL'!C150)</f>
        <v/>
      </c>
      <c r="D150" s="292" t="str">
        <f>IF(ISBLANK('ÁREA MEJORA COMPETENCIAL'!D150),"",'ÁREA MEJORA COMPETENCIAL'!D150)</f>
        <v/>
      </c>
      <c r="E150" s="292" t="str">
        <f>IF(ISBLANK('ÁREA MEJORA COMPETENCIAL'!E150),"",'ÁREA MEJORA COMPETENCIAL'!E150)</f>
        <v/>
      </c>
      <c r="F150" s="292" t="str">
        <f>IF(ISBLANK('ÁREA MEJORA COMPETENCIAL'!F150),"",'ÁREA MEJORA COMPETENCIAL'!F150)</f>
        <v/>
      </c>
      <c r="G150" s="293"/>
      <c r="H150" s="294" t="str">
        <f>IF(ISBLANK('ÁREA MEJORA COMPETENCIAL'!S150),"",IF('ÁREA MEJORA COMPETENCIAL'!CX150="","",IF('ÁREA MEJORA COMPETENCIAL'!CX150&gt;=0,"SI","NO")))</f>
        <v/>
      </c>
      <c r="I150" s="295" t="str">
        <f>IF('ÁREA MEJORA COMPETENCIAL'!CY150="VER RESULTADOS","",'ÁREA MEJORA COMPETENCIAL'!CY150)</f>
        <v/>
      </c>
      <c r="J150" s="296" t="str">
        <f>IF(ISBLANK('ÁREA MEJORA COMPETENCIAL'!S150),"",IF('ÁREA MEJORA COMPETENCIAL'!CX150="","",IF('ÁREA ACOMPAÑAMIENTO INT TÉC'!Y150&gt;=0,"SI","NO")))</f>
        <v/>
      </c>
      <c r="K150" s="297" t="str">
        <f>IF('ÁREA ACOMPAÑAMIENTO INT TÉC'!Z150="VER RESULTADOS","",'ÁREA ACOMPAÑAMIENTO INT TÉC'!Z150)</f>
        <v/>
      </c>
      <c r="L150" s="298" t="str">
        <f>IF(ISBLANK('ÁREA MEJORA COMPETENCIAL'!S150),"",IF('ÁREA MEJORA COMPETENCIAL'!CX150="","",IF('ÁREA COMPLEMENTARIA'!CP150&gt;=0,"SI","NO")))</f>
        <v/>
      </c>
      <c r="M150" s="299" t="str">
        <f>IF('ÁREA COMPLEMENTARIA'!CQ150="VER RESULTADOS","",'ÁREA COMPLEMENTARIA'!CQ150)</f>
        <v/>
      </c>
      <c r="N150" s="300" t="str">
        <f>IF('ÁREA MEJORA COMPETENCIAL'!CX150="","",IF(ISBLANK('ÁREA MEJORA COMPETENCIAL'!S150),"",COUNTIF(H150:L150,"SI")))</f>
        <v/>
      </c>
      <c r="O150" s="300" t="str">
        <f>IF(ISBLANK('ÁREA MEJORA COMPETENCIAL'!S150),"",
IF('ÁREA MEJORA COMPETENCIAL'!Y150=1,12,
IF('ÁREA MEJORA COMPETENCIAL'!Y150=2,24,
IF('ÁREA MEJORA COMPETENCIAL'!Y150=3,37,IF('ÁREA MEJORA COMPETENCIAL'!T150=4,54,
IF('ÁREA MEJORA COMPETENCIAL'!Y150=5,66,
IF('ÁREA MEJORA COMPETENCIAL'!Y150=6,79,
IF('ÁREA MEJORA COMPETENCIAL'!Y150=7,95,
IF('ÁREA MEJORA COMPETENCIAL'!Y150=8,108,
IF('ÁREA MEJORA COMPETENCIAL'!Y150=9,120,
IF('ÁREA MEJORA COMPETENCIAL'!Y150=10,132,
IF('ÁREA MEJORA COMPETENCIAL'!Y150=11,145,
IF('ÁREA MEJORA COMPETENCIAL'!Y150=12,161,
IF('ÁREA MEJORA COMPETENCIAL'!Y150=13,174,
IF('ÁREA MEJORA COMPETENCIAL'!Y150=14,186,
IF('ÁREA MEJORA COMPETENCIAL'!Y150=15,199,
IF('ÁREA MEJORA COMPETENCIAL'!Y150=16,211,
IF('ÁREA MEJORA COMPETENCIAL'!Y150=17,228,
IF('ÁREA MEJORA COMPETENCIAL'!Y150=18,240,
"")))))))))))))))))))</f>
        <v/>
      </c>
      <c r="P150" s="301" t="str">
        <f>IF(ISBLANK('ÁREA MEJORA COMPETENCIAL'!S150),"",
IF('ÁREA MEJORA COMPETENCIAL'!Y150=1,12,
IF('ÁREA MEJORA COMPETENCIAL'!Y150=2,24,
IF('ÁREA MEJORA COMPETENCIAL'!Y150=7,95,
IF('ÁREA MEJORA COMPETENCIAL'!Y150=8,108,
IF('ÁREA MEJORA COMPETENCIAL'!Y150=9,120,
IF('ÁREA MEJORA COMPETENCIAL'!Y150=10,132,
IF('ÁREA MEJORA COMPETENCIAL'!Y150=11,145,
IF('ÁREA MEJORA COMPETENCIAL'!Y150=12,161,
IF('ÁREA MEJORA COMPETENCIAL'!Y150=13,174,
IF('ÁREA MEJORA COMPETENCIAL'!Y150=14,186,
IF('ÁREA MEJORA COMPETENCIAL'!Y150=15,199,
IF('ÁREA MEJORA COMPETENCIAL'!Y150=16,211,
IF('ÁREA MEJORA COMPETENCIAL'!Y150=17,228,
IF('ÁREA MEJORA COMPETENCIAL'!Y150=18,240,
"")))))))))))))))</f>
        <v/>
      </c>
      <c r="Q150" s="302" t="str">
        <f>IF(ISBLANK('ÁREA MEJORA COMPETENCIAL'!S150),"",SUM('ÁREA MEJORA COMPETENCIAL'!CW150,'ÁREA ACOMPAÑAMIENTO INT TÉC'!X150,'ÁREA COMPLEMENTARIA'!CO150))</f>
        <v/>
      </c>
      <c r="R150" s="303" t="str">
        <f>IF(N150="","",IF(Q150&gt;=P150,"",IF(AND(H150="NO",'ÁREA MEJORA COMPETENCIAL'!CY150&gt;=75%,'ÁREA ACOMPAÑAMIENTO INT TÉC'!Z150&gt;=75%,'ÁREA COMPLEMENTARIA'!CQ150&gt;=75%),"SI","NO")))</f>
        <v/>
      </c>
      <c r="S150" s="303" t="str">
        <f>IF(N150="","",IF(Q150&gt;=P150,"",(IF(AND(J150="NO",'ÁREA ACOMPAÑAMIENTO INT TÉC'!Z150&gt;=75%,'ÁREA MEJORA COMPETENCIAL'!CY150&gt;=75%,'ÁREA COMPLEMENTARIA'!CQ150&gt;=75%),"SI","NO"))))</f>
        <v/>
      </c>
      <c r="T150" s="303" t="str">
        <f>IF(N150="","",IF(Q150&gt;=P150,"",(IF(AND(L150="NO",'ÁREA COMPLEMENTARIA'!CQ150&gt;=75%,'ÁREA MEJORA COMPETENCIAL'!CY150&gt;=75%,'ÁREA ACOMPAÑAMIENTO INT TÉC'!Z150&gt;=75%),"SI","NO"))))</f>
        <v/>
      </c>
      <c r="U150" s="300" t="str">
        <f t="shared" si="16"/>
        <v/>
      </c>
      <c r="V150" s="300" t="str">
        <f t="shared" si="17"/>
        <v/>
      </c>
      <c r="W150" s="300" t="str">
        <f>IF(
 Q150=0,
 "NO",
 IF(
  OR('ÁREA MEJORA COMPETENCIAL'!Y150=0, ISBLANK('ÁREA MEJORA COMPETENCIAL'!S150)),
  "",
  IF(
   AND(U150&lt;&gt;"NO PARTICIPANTE", V150&lt;&gt;"NO PARTICIPANTE"),
   "SI",
   "NO"
  )
 )
)</f>
        <v/>
      </c>
      <c r="X150" s="300" t="str">
        <f t="shared" si="18"/>
        <v/>
      </c>
      <c r="Y150" s="300" t="str">
        <f t="shared" si="19"/>
        <v/>
      </c>
      <c r="Z150" s="304" t="str">
        <f>IF(AND('ÁREA MEJORA COMPETENCIAL'!Y150&gt;6,'ÁREA MEJORA COMPETENCIAL'!CW150&gt;=32,'ÁREA ACOMPAÑAMIENTO INT TÉC'!X150&gt;=27,'ÁREA COMPLEMENTARIA'!CO150&gt;=20,Q150&gt;=P150),"SI","")</f>
        <v/>
      </c>
      <c r="AA150" s="305" t="str">
        <f>IF(ISBLANK('ÁREA MEJORA COMPETENCIAL'!S150),"",IF(Q150&gt;=P150,"",IF('ÁREA COMPLEMENTARIA'!CN150="","NO PROCEDE",IF(N150=3,"",IF(OR(R150="SI",S150="SI",T150="SI"),"SI","NO")))))</f>
        <v/>
      </c>
      <c r="AB150" s="300" t="str">
        <f>IF(ISBLANK('ÁREA MEJORA COMPETENCIAL'!S150),"",IF(AA150="SI", "SI(*)",IF(OR(N150=3,X150="SI",Y150="SI",Z150="SI"),"SI","NO")))</f>
        <v/>
      </c>
      <c r="AC150" s="331" t="str">
        <f>IF(
   ISBLANK('ÁREA MEJORA COMPETENCIAL'!S150),
   "",
   IF(
      AND(
        'ÁREA MEJORA COMPETENCIAL'!Y150&gt;6,
        'ÁREA MEJORA COMPETENCIAL'!CW150&lt;=32,
        'ÁREA ACOMPAÑAMIENTO INT TÉC'!X150&lt;=27,
        'ÁREA COMPLEMENTARIA'!CO150&lt;=20,
        Q150&lt;=P150
      ),
      0,
         IF(
               Q150=0,
               0,
               IF(
                  Z150="SI",
                  Q150/P150,
                  IF(
                     AA150="SI",
                     75/100,IF(P150=12,Q150/P150, IF(P150=24,Q150/P150, IF(
         AND('ÁREA MEJORA COMPETENCIAL'!Y150&gt;6, N150&lt;3),
         N150/3,      IF(
            OR(P150="", P150=0),
            N150/3,
                     ""
                  )
               )
            )
         )
      )
   )
)))</f>
        <v/>
      </c>
      <c r="AD150" s="7"/>
      <c r="AE150" s="5"/>
      <c r="AF150" s="5"/>
      <c r="AG150" s="5"/>
      <c r="AH150" s="5"/>
      <c r="AI150" s="5"/>
      <c r="AJ150" s="5"/>
      <c r="AK150" s="5"/>
      <c r="AL150" s="5"/>
      <c r="AM150" s="5"/>
      <c r="AN150" s="5"/>
      <c r="AO150" s="138"/>
    </row>
    <row r="151" spans="1:41" s="59" customFormat="1" ht="18" customHeight="1" x14ac:dyDescent="0.3">
      <c r="A151" s="290" t="str">
        <f>IF(ISBLANK('ÁREA MEJORA COMPETENCIAL'!A151),"",'ÁREA MEJORA COMPETENCIAL'!A151)</f>
        <v/>
      </c>
      <c r="B151" s="291" t="str">
        <f>IF(ISBLANK('ÁREA MEJORA COMPETENCIAL'!B151),"",'ÁREA MEJORA COMPETENCIAL'!B151)</f>
        <v/>
      </c>
      <c r="C151" s="291" t="str">
        <f>IF(ISBLANK('ÁREA MEJORA COMPETENCIAL'!C151),"",'ÁREA MEJORA COMPETENCIAL'!C151)</f>
        <v/>
      </c>
      <c r="D151" s="292" t="str">
        <f>IF(ISBLANK('ÁREA MEJORA COMPETENCIAL'!D151),"",'ÁREA MEJORA COMPETENCIAL'!D151)</f>
        <v/>
      </c>
      <c r="E151" s="292" t="str">
        <f>IF(ISBLANK('ÁREA MEJORA COMPETENCIAL'!E151),"",'ÁREA MEJORA COMPETENCIAL'!E151)</f>
        <v/>
      </c>
      <c r="F151" s="292" t="str">
        <f>IF(ISBLANK('ÁREA MEJORA COMPETENCIAL'!F151),"",'ÁREA MEJORA COMPETENCIAL'!F151)</f>
        <v/>
      </c>
      <c r="G151" s="293"/>
      <c r="H151" s="294" t="str">
        <f>IF(ISBLANK('ÁREA MEJORA COMPETENCIAL'!S151),"",IF('ÁREA MEJORA COMPETENCIAL'!CX151="","",IF('ÁREA MEJORA COMPETENCIAL'!CX151&gt;=0,"SI","NO")))</f>
        <v/>
      </c>
      <c r="I151" s="295" t="str">
        <f>IF('ÁREA MEJORA COMPETENCIAL'!CY151="VER RESULTADOS","",'ÁREA MEJORA COMPETENCIAL'!CY151)</f>
        <v/>
      </c>
      <c r="J151" s="296" t="str">
        <f>IF(ISBLANK('ÁREA MEJORA COMPETENCIAL'!S151),"",IF('ÁREA MEJORA COMPETENCIAL'!CX151="","",IF('ÁREA ACOMPAÑAMIENTO INT TÉC'!Y151&gt;=0,"SI","NO")))</f>
        <v/>
      </c>
      <c r="K151" s="297" t="str">
        <f>IF('ÁREA ACOMPAÑAMIENTO INT TÉC'!Z151="VER RESULTADOS","",'ÁREA ACOMPAÑAMIENTO INT TÉC'!Z151)</f>
        <v/>
      </c>
      <c r="L151" s="298" t="str">
        <f>IF(ISBLANK('ÁREA MEJORA COMPETENCIAL'!S151),"",IF('ÁREA MEJORA COMPETENCIAL'!CX151="","",IF('ÁREA COMPLEMENTARIA'!CP151&gt;=0,"SI","NO")))</f>
        <v/>
      </c>
      <c r="M151" s="299" t="str">
        <f>IF('ÁREA COMPLEMENTARIA'!CQ151="VER RESULTADOS","",'ÁREA COMPLEMENTARIA'!CQ151)</f>
        <v/>
      </c>
      <c r="N151" s="300" t="str">
        <f>IF('ÁREA MEJORA COMPETENCIAL'!CX151="","",IF(ISBLANK('ÁREA MEJORA COMPETENCIAL'!S151),"",COUNTIF(H151:L151,"SI")))</f>
        <v/>
      </c>
      <c r="O151" s="300" t="str">
        <f>IF(ISBLANK('ÁREA MEJORA COMPETENCIAL'!S151),"",
IF('ÁREA MEJORA COMPETENCIAL'!Y151=1,12,
IF('ÁREA MEJORA COMPETENCIAL'!Y151=2,24,
IF('ÁREA MEJORA COMPETENCIAL'!Y151=3,37,IF('ÁREA MEJORA COMPETENCIAL'!T151=4,54,
IF('ÁREA MEJORA COMPETENCIAL'!Y151=5,66,
IF('ÁREA MEJORA COMPETENCIAL'!Y151=6,79,
IF('ÁREA MEJORA COMPETENCIAL'!Y151=7,95,
IF('ÁREA MEJORA COMPETENCIAL'!Y151=8,108,
IF('ÁREA MEJORA COMPETENCIAL'!Y151=9,120,
IF('ÁREA MEJORA COMPETENCIAL'!Y151=10,132,
IF('ÁREA MEJORA COMPETENCIAL'!Y151=11,145,
IF('ÁREA MEJORA COMPETENCIAL'!Y151=12,161,
IF('ÁREA MEJORA COMPETENCIAL'!Y151=13,174,
IF('ÁREA MEJORA COMPETENCIAL'!Y151=14,186,
IF('ÁREA MEJORA COMPETENCIAL'!Y151=15,199,
IF('ÁREA MEJORA COMPETENCIAL'!Y151=16,211,
IF('ÁREA MEJORA COMPETENCIAL'!Y151=17,228,
IF('ÁREA MEJORA COMPETENCIAL'!Y151=18,240,
"")))))))))))))))))))</f>
        <v/>
      </c>
      <c r="P151" s="301" t="str">
        <f>IF(ISBLANK('ÁREA MEJORA COMPETENCIAL'!S151),"",
IF('ÁREA MEJORA COMPETENCIAL'!Y151=1,12,
IF('ÁREA MEJORA COMPETENCIAL'!Y151=2,24,
IF('ÁREA MEJORA COMPETENCIAL'!Y151=7,95,
IF('ÁREA MEJORA COMPETENCIAL'!Y151=8,108,
IF('ÁREA MEJORA COMPETENCIAL'!Y151=9,120,
IF('ÁREA MEJORA COMPETENCIAL'!Y151=10,132,
IF('ÁREA MEJORA COMPETENCIAL'!Y151=11,145,
IF('ÁREA MEJORA COMPETENCIAL'!Y151=12,161,
IF('ÁREA MEJORA COMPETENCIAL'!Y151=13,174,
IF('ÁREA MEJORA COMPETENCIAL'!Y151=14,186,
IF('ÁREA MEJORA COMPETENCIAL'!Y151=15,199,
IF('ÁREA MEJORA COMPETENCIAL'!Y151=16,211,
IF('ÁREA MEJORA COMPETENCIAL'!Y151=17,228,
IF('ÁREA MEJORA COMPETENCIAL'!Y151=18,240,
"")))))))))))))))</f>
        <v/>
      </c>
      <c r="Q151" s="302" t="str">
        <f>IF(ISBLANK('ÁREA MEJORA COMPETENCIAL'!S151),"",SUM('ÁREA MEJORA COMPETENCIAL'!CW151,'ÁREA ACOMPAÑAMIENTO INT TÉC'!X151,'ÁREA COMPLEMENTARIA'!CO151))</f>
        <v/>
      </c>
      <c r="R151" s="303" t="str">
        <f>IF(N151="","",IF(Q151&gt;=P151,"",IF(AND(H151="NO",'ÁREA MEJORA COMPETENCIAL'!CY151&gt;=75%,'ÁREA ACOMPAÑAMIENTO INT TÉC'!Z151&gt;=75%,'ÁREA COMPLEMENTARIA'!CQ151&gt;=75%),"SI","NO")))</f>
        <v/>
      </c>
      <c r="S151" s="303" t="str">
        <f>IF(N151="","",IF(Q151&gt;=P151,"",(IF(AND(J151="NO",'ÁREA ACOMPAÑAMIENTO INT TÉC'!Z151&gt;=75%,'ÁREA MEJORA COMPETENCIAL'!CY151&gt;=75%,'ÁREA COMPLEMENTARIA'!CQ151&gt;=75%),"SI","NO"))))</f>
        <v/>
      </c>
      <c r="T151" s="303" t="str">
        <f>IF(N151="","",IF(Q151&gt;=P151,"",(IF(AND(L151="NO",'ÁREA COMPLEMENTARIA'!CQ151&gt;=75%,'ÁREA MEJORA COMPETENCIAL'!CY151&gt;=75%,'ÁREA ACOMPAÑAMIENTO INT TÉC'!Z151&gt;=75%),"SI","NO"))))</f>
        <v/>
      </c>
      <c r="U151" s="300" t="str">
        <f t="shared" si="16"/>
        <v/>
      </c>
      <c r="V151" s="300" t="str">
        <f t="shared" si="17"/>
        <v/>
      </c>
      <c r="W151" s="300" t="str">
        <f>IF(
 Q151=0,
 "NO",
 IF(
  OR('ÁREA MEJORA COMPETENCIAL'!Y151=0, ISBLANK('ÁREA MEJORA COMPETENCIAL'!S151)),
  "",
  IF(
   AND(U151&lt;&gt;"NO PARTICIPANTE", V151&lt;&gt;"NO PARTICIPANTE"),
   "SI",
   "NO"
  )
 )
)</f>
        <v/>
      </c>
      <c r="X151" s="300" t="str">
        <f t="shared" si="18"/>
        <v/>
      </c>
      <c r="Y151" s="300" t="str">
        <f t="shared" si="19"/>
        <v/>
      </c>
      <c r="Z151" s="304" t="str">
        <f>IF(AND('ÁREA MEJORA COMPETENCIAL'!Y151&gt;6,'ÁREA MEJORA COMPETENCIAL'!CW151&gt;=32,'ÁREA ACOMPAÑAMIENTO INT TÉC'!X151&gt;=27,'ÁREA COMPLEMENTARIA'!CO151&gt;=20,Q151&gt;=P151),"SI","")</f>
        <v/>
      </c>
      <c r="AA151" s="305" t="str">
        <f>IF(ISBLANK('ÁREA MEJORA COMPETENCIAL'!S151),"",IF(Q151&gt;=P151,"",IF('ÁREA COMPLEMENTARIA'!CN151="","NO PROCEDE",IF(N151=3,"",IF(OR(R151="SI",S151="SI",T151="SI"),"SI","NO")))))</f>
        <v/>
      </c>
      <c r="AB151" s="300" t="str">
        <f>IF(ISBLANK('ÁREA MEJORA COMPETENCIAL'!S151),"",IF(AA151="SI", "SI(*)",IF(OR(N151=3,X151="SI",Y151="SI",Z151="SI"),"SI","NO")))</f>
        <v/>
      </c>
      <c r="AC151" s="331" t="str">
        <f>IF(
   ISBLANK('ÁREA MEJORA COMPETENCIAL'!S151),
   "",
   IF(
      AND(
        'ÁREA MEJORA COMPETENCIAL'!Y151&gt;6,
        'ÁREA MEJORA COMPETENCIAL'!CW151&lt;=32,
        'ÁREA ACOMPAÑAMIENTO INT TÉC'!X151&lt;=27,
        'ÁREA COMPLEMENTARIA'!CO151&lt;=20,
        Q151&lt;=P151
      ),
      0,
         IF(
               Q151=0,
               0,
               IF(
                  Z151="SI",
                  Q151/P151,
                  IF(
                     AA151="SI",
                     75/100,IF(P151=12,Q151/P151, IF(P151=24,Q151/P151, IF(
         AND('ÁREA MEJORA COMPETENCIAL'!Y151&gt;6, N151&lt;3),
         N151/3,      IF(
            OR(P151="", P151=0),
            N151/3,
                     ""
                  )
               )
            )
         )
      )
   )
)))</f>
        <v/>
      </c>
      <c r="AD151" s="7"/>
      <c r="AE151" s="5"/>
      <c r="AF151" s="5"/>
      <c r="AG151" s="5"/>
      <c r="AH151" s="5"/>
      <c r="AI151" s="5"/>
      <c r="AJ151" s="5"/>
      <c r="AK151" s="5"/>
      <c r="AL151" s="5"/>
      <c r="AM151" s="5"/>
      <c r="AN151" s="5"/>
      <c r="AO151" s="138"/>
    </row>
    <row r="152" spans="1:41" s="59" customFormat="1" ht="18" customHeight="1" x14ac:dyDescent="0.3">
      <c r="A152" s="290" t="str">
        <f>IF(ISBLANK('ÁREA MEJORA COMPETENCIAL'!A152),"",'ÁREA MEJORA COMPETENCIAL'!A152)</f>
        <v/>
      </c>
      <c r="B152" s="291" t="str">
        <f>IF(ISBLANK('ÁREA MEJORA COMPETENCIAL'!B152),"",'ÁREA MEJORA COMPETENCIAL'!B152)</f>
        <v/>
      </c>
      <c r="C152" s="291" t="str">
        <f>IF(ISBLANK('ÁREA MEJORA COMPETENCIAL'!C152),"",'ÁREA MEJORA COMPETENCIAL'!C152)</f>
        <v/>
      </c>
      <c r="D152" s="292" t="str">
        <f>IF(ISBLANK('ÁREA MEJORA COMPETENCIAL'!D152),"",'ÁREA MEJORA COMPETENCIAL'!D152)</f>
        <v/>
      </c>
      <c r="E152" s="292" t="str">
        <f>IF(ISBLANK('ÁREA MEJORA COMPETENCIAL'!E152),"",'ÁREA MEJORA COMPETENCIAL'!E152)</f>
        <v/>
      </c>
      <c r="F152" s="292" t="str">
        <f>IF(ISBLANK('ÁREA MEJORA COMPETENCIAL'!F152),"",'ÁREA MEJORA COMPETENCIAL'!F152)</f>
        <v/>
      </c>
      <c r="G152" s="293"/>
      <c r="H152" s="294" t="str">
        <f>IF(ISBLANK('ÁREA MEJORA COMPETENCIAL'!S152),"",IF('ÁREA MEJORA COMPETENCIAL'!CX152="","",IF('ÁREA MEJORA COMPETENCIAL'!CX152&gt;=0,"SI","NO")))</f>
        <v/>
      </c>
      <c r="I152" s="295" t="str">
        <f>IF('ÁREA MEJORA COMPETENCIAL'!CY152="VER RESULTADOS","",'ÁREA MEJORA COMPETENCIAL'!CY152)</f>
        <v/>
      </c>
      <c r="J152" s="296" t="str">
        <f>IF(ISBLANK('ÁREA MEJORA COMPETENCIAL'!S152),"",IF('ÁREA MEJORA COMPETENCIAL'!CX152="","",IF('ÁREA ACOMPAÑAMIENTO INT TÉC'!Y152&gt;=0,"SI","NO")))</f>
        <v/>
      </c>
      <c r="K152" s="297" t="str">
        <f>IF('ÁREA ACOMPAÑAMIENTO INT TÉC'!Z152="VER RESULTADOS","",'ÁREA ACOMPAÑAMIENTO INT TÉC'!Z152)</f>
        <v/>
      </c>
      <c r="L152" s="298" t="str">
        <f>IF(ISBLANK('ÁREA MEJORA COMPETENCIAL'!S152),"",IF('ÁREA MEJORA COMPETENCIAL'!CX152="","",IF('ÁREA COMPLEMENTARIA'!CP152&gt;=0,"SI","NO")))</f>
        <v/>
      </c>
      <c r="M152" s="299" t="str">
        <f>IF('ÁREA COMPLEMENTARIA'!CQ152="VER RESULTADOS","",'ÁREA COMPLEMENTARIA'!CQ152)</f>
        <v/>
      </c>
      <c r="N152" s="300" t="str">
        <f>IF('ÁREA MEJORA COMPETENCIAL'!CX152="","",IF(ISBLANK('ÁREA MEJORA COMPETENCIAL'!S152),"",COUNTIF(H152:L152,"SI")))</f>
        <v/>
      </c>
      <c r="O152" s="300" t="str">
        <f>IF(ISBLANK('ÁREA MEJORA COMPETENCIAL'!S152),"",
IF('ÁREA MEJORA COMPETENCIAL'!Y152=1,12,
IF('ÁREA MEJORA COMPETENCIAL'!Y152=2,24,
IF('ÁREA MEJORA COMPETENCIAL'!Y152=3,37,IF('ÁREA MEJORA COMPETENCIAL'!T152=4,54,
IF('ÁREA MEJORA COMPETENCIAL'!Y152=5,66,
IF('ÁREA MEJORA COMPETENCIAL'!Y152=6,79,
IF('ÁREA MEJORA COMPETENCIAL'!Y152=7,95,
IF('ÁREA MEJORA COMPETENCIAL'!Y152=8,108,
IF('ÁREA MEJORA COMPETENCIAL'!Y152=9,120,
IF('ÁREA MEJORA COMPETENCIAL'!Y152=10,132,
IF('ÁREA MEJORA COMPETENCIAL'!Y152=11,145,
IF('ÁREA MEJORA COMPETENCIAL'!Y152=12,161,
IF('ÁREA MEJORA COMPETENCIAL'!Y152=13,174,
IF('ÁREA MEJORA COMPETENCIAL'!Y152=14,186,
IF('ÁREA MEJORA COMPETENCIAL'!Y152=15,199,
IF('ÁREA MEJORA COMPETENCIAL'!Y152=16,211,
IF('ÁREA MEJORA COMPETENCIAL'!Y152=17,228,
IF('ÁREA MEJORA COMPETENCIAL'!Y152=18,240,
"")))))))))))))))))))</f>
        <v/>
      </c>
      <c r="P152" s="301" t="str">
        <f>IF(ISBLANK('ÁREA MEJORA COMPETENCIAL'!S152),"",
IF('ÁREA MEJORA COMPETENCIAL'!Y152=1,12,
IF('ÁREA MEJORA COMPETENCIAL'!Y152=2,24,
IF('ÁREA MEJORA COMPETENCIAL'!Y152=7,95,
IF('ÁREA MEJORA COMPETENCIAL'!Y152=8,108,
IF('ÁREA MEJORA COMPETENCIAL'!Y152=9,120,
IF('ÁREA MEJORA COMPETENCIAL'!Y152=10,132,
IF('ÁREA MEJORA COMPETENCIAL'!Y152=11,145,
IF('ÁREA MEJORA COMPETENCIAL'!Y152=12,161,
IF('ÁREA MEJORA COMPETENCIAL'!Y152=13,174,
IF('ÁREA MEJORA COMPETENCIAL'!Y152=14,186,
IF('ÁREA MEJORA COMPETENCIAL'!Y152=15,199,
IF('ÁREA MEJORA COMPETENCIAL'!Y152=16,211,
IF('ÁREA MEJORA COMPETENCIAL'!Y152=17,228,
IF('ÁREA MEJORA COMPETENCIAL'!Y152=18,240,
"")))))))))))))))</f>
        <v/>
      </c>
      <c r="Q152" s="302" t="str">
        <f>IF(ISBLANK('ÁREA MEJORA COMPETENCIAL'!S152),"",SUM('ÁREA MEJORA COMPETENCIAL'!CW152,'ÁREA ACOMPAÑAMIENTO INT TÉC'!X152,'ÁREA COMPLEMENTARIA'!CO152))</f>
        <v/>
      </c>
      <c r="R152" s="303" t="str">
        <f>IF(N152="","",IF(Q152&gt;=P152,"",IF(AND(H152="NO",'ÁREA MEJORA COMPETENCIAL'!CY152&gt;=75%,'ÁREA ACOMPAÑAMIENTO INT TÉC'!Z152&gt;=75%,'ÁREA COMPLEMENTARIA'!CQ152&gt;=75%),"SI","NO")))</f>
        <v/>
      </c>
      <c r="S152" s="303" t="str">
        <f>IF(N152="","",IF(Q152&gt;=P152,"",(IF(AND(J152="NO",'ÁREA ACOMPAÑAMIENTO INT TÉC'!Z152&gt;=75%,'ÁREA MEJORA COMPETENCIAL'!CY152&gt;=75%,'ÁREA COMPLEMENTARIA'!CQ152&gt;=75%),"SI","NO"))))</f>
        <v/>
      </c>
      <c r="T152" s="303" t="str">
        <f>IF(N152="","",IF(Q152&gt;=P152,"",(IF(AND(L152="NO",'ÁREA COMPLEMENTARIA'!CQ152&gt;=75%,'ÁREA MEJORA COMPETENCIAL'!CY152&gt;=75%,'ÁREA ACOMPAÑAMIENTO INT TÉC'!Z152&gt;=75%),"SI","NO"))))</f>
        <v/>
      </c>
      <c r="U152" s="300" t="str">
        <f t="shared" si="16"/>
        <v/>
      </c>
      <c r="V152" s="300" t="str">
        <f t="shared" si="17"/>
        <v/>
      </c>
      <c r="W152" s="300" t="str">
        <f>IF(
 Q152=0,
 "NO",
 IF(
  OR('ÁREA MEJORA COMPETENCIAL'!Y152=0, ISBLANK('ÁREA MEJORA COMPETENCIAL'!S152)),
  "",
  IF(
   AND(U152&lt;&gt;"NO PARTICIPANTE", V152&lt;&gt;"NO PARTICIPANTE"),
   "SI",
   "NO"
  )
 )
)</f>
        <v/>
      </c>
      <c r="X152" s="300" t="str">
        <f t="shared" si="18"/>
        <v/>
      </c>
      <c r="Y152" s="300" t="str">
        <f t="shared" si="19"/>
        <v/>
      </c>
      <c r="Z152" s="304" t="str">
        <f>IF(AND('ÁREA MEJORA COMPETENCIAL'!Y152&gt;6,'ÁREA MEJORA COMPETENCIAL'!CW152&gt;=32,'ÁREA ACOMPAÑAMIENTO INT TÉC'!X152&gt;=27,'ÁREA COMPLEMENTARIA'!CO152&gt;=20,Q152&gt;=P152),"SI","")</f>
        <v/>
      </c>
      <c r="AA152" s="305" t="str">
        <f>IF(ISBLANK('ÁREA MEJORA COMPETENCIAL'!S152),"",IF(Q152&gt;=P152,"",IF('ÁREA COMPLEMENTARIA'!CN152="","NO PROCEDE",IF(N152=3,"",IF(OR(R152="SI",S152="SI",T152="SI"),"SI","NO")))))</f>
        <v/>
      </c>
      <c r="AB152" s="300" t="str">
        <f>IF(ISBLANK('ÁREA MEJORA COMPETENCIAL'!S152),"",IF(AA152="SI", "SI(*)",IF(OR(N152=3,X152="SI",Y152="SI",Z152="SI"),"SI","NO")))</f>
        <v/>
      </c>
      <c r="AC152" s="331" t="str">
        <f>IF(
   ISBLANK('ÁREA MEJORA COMPETENCIAL'!S152),
   "",
   IF(
      AND(
        'ÁREA MEJORA COMPETENCIAL'!Y152&gt;6,
        'ÁREA MEJORA COMPETENCIAL'!CW152&lt;=32,
        'ÁREA ACOMPAÑAMIENTO INT TÉC'!X152&lt;=27,
        'ÁREA COMPLEMENTARIA'!CO152&lt;=20,
        Q152&lt;=P152
      ),
      0,
         IF(
               Q152=0,
               0,
               IF(
                  Z152="SI",
                  Q152/P152,
                  IF(
                     AA152="SI",
                     75/100,IF(P152=12,Q152/P152, IF(P152=24,Q152/P152, IF(
         AND('ÁREA MEJORA COMPETENCIAL'!Y152&gt;6, N152&lt;3),
         N152/3,      IF(
            OR(P152="", P152=0),
            N152/3,
                     ""
                  )
               )
            )
         )
      )
   )
)))</f>
        <v/>
      </c>
      <c r="AD152" s="7"/>
      <c r="AE152" s="5"/>
      <c r="AF152" s="5"/>
      <c r="AG152" s="5"/>
      <c r="AH152" s="5"/>
      <c r="AI152" s="5"/>
      <c r="AJ152" s="5"/>
      <c r="AK152" s="5"/>
      <c r="AL152" s="5"/>
      <c r="AM152" s="5"/>
      <c r="AN152" s="5"/>
      <c r="AO152" s="138"/>
    </row>
    <row r="153" spans="1:41" s="59" customFormat="1" ht="18" customHeight="1" x14ac:dyDescent="0.3">
      <c r="A153" s="290" t="str">
        <f>IF(ISBLANK('ÁREA MEJORA COMPETENCIAL'!A153),"",'ÁREA MEJORA COMPETENCIAL'!A153)</f>
        <v/>
      </c>
      <c r="B153" s="291" t="str">
        <f>IF(ISBLANK('ÁREA MEJORA COMPETENCIAL'!B153),"",'ÁREA MEJORA COMPETENCIAL'!B153)</f>
        <v/>
      </c>
      <c r="C153" s="291" t="str">
        <f>IF(ISBLANK('ÁREA MEJORA COMPETENCIAL'!C153),"",'ÁREA MEJORA COMPETENCIAL'!C153)</f>
        <v/>
      </c>
      <c r="D153" s="292" t="str">
        <f>IF(ISBLANK('ÁREA MEJORA COMPETENCIAL'!D153),"",'ÁREA MEJORA COMPETENCIAL'!D153)</f>
        <v/>
      </c>
      <c r="E153" s="292" t="str">
        <f>IF(ISBLANK('ÁREA MEJORA COMPETENCIAL'!E153),"",'ÁREA MEJORA COMPETENCIAL'!E153)</f>
        <v/>
      </c>
      <c r="F153" s="292" t="str">
        <f>IF(ISBLANK('ÁREA MEJORA COMPETENCIAL'!F153),"",'ÁREA MEJORA COMPETENCIAL'!F153)</f>
        <v/>
      </c>
      <c r="G153" s="293"/>
      <c r="H153" s="294" t="str">
        <f>IF(ISBLANK('ÁREA MEJORA COMPETENCIAL'!S153),"",IF('ÁREA MEJORA COMPETENCIAL'!CX153="","",IF('ÁREA MEJORA COMPETENCIAL'!CX153&gt;=0,"SI","NO")))</f>
        <v/>
      </c>
      <c r="I153" s="295" t="str">
        <f>IF('ÁREA MEJORA COMPETENCIAL'!CY153="VER RESULTADOS","",'ÁREA MEJORA COMPETENCIAL'!CY153)</f>
        <v/>
      </c>
      <c r="J153" s="296" t="str">
        <f>IF(ISBLANK('ÁREA MEJORA COMPETENCIAL'!S153),"",IF('ÁREA MEJORA COMPETENCIAL'!CX153="","",IF('ÁREA ACOMPAÑAMIENTO INT TÉC'!Y153&gt;=0,"SI","NO")))</f>
        <v/>
      </c>
      <c r="K153" s="297" t="str">
        <f>IF('ÁREA ACOMPAÑAMIENTO INT TÉC'!Z153="VER RESULTADOS","",'ÁREA ACOMPAÑAMIENTO INT TÉC'!Z153)</f>
        <v/>
      </c>
      <c r="L153" s="298" t="str">
        <f>IF(ISBLANK('ÁREA MEJORA COMPETENCIAL'!S153),"",IF('ÁREA MEJORA COMPETENCIAL'!CX153="","",IF('ÁREA COMPLEMENTARIA'!CP153&gt;=0,"SI","NO")))</f>
        <v/>
      </c>
      <c r="M153" s="299" t="str">
        <f>IF('ÁREA COMPLEMENTARIA'!CQ153="VER RESULTADOS","",'ÁREA COMPLEMENTARIA'!CQ153)</f>
        <v/>
      </c>
      <c r="N153" s="300" t="str">
        <f>IF('ÁREA MEJORA COMPETENCIAL'!CX153="","",IF(ISBLANK('ÁREA MEJORA COMPETENCIAL'!S153),"",COUNTIF(H153:L153,"SI")))</f>
        <v/>
      </c>
      <c r="O153" s="300" t="str">
        <f>IF(ISBLANK('ÁREA MEJORA COMPETENCIAL'!S153),"",
IF('ÁREA MEJORA COMPETENCIAL'!Y153=1,12,
IF('ÁREA MEJORA COMPETENCIAL'!Y153=2,24,
IF('ÁREA MEJORA COMPETENCIAL'!Y153=3,37,IF('ÁREA MEJORA COMPETENCIAL'!T153=4,54,
IF('ÁREA MEJORA COMPETENCIAL'!Y153=5,66,
IF('ÁREA MEJORA COMPETENCIAL'!Y153=6,79,
IF('ÁREA MEJORA COMPETENCIAL'!Y153=7,95,
IF('ÁREA MEJORA COMPETENCIAL'!Y153=8,108,
IF('ÁREA MEJORA COMPETENCIAL'!Y153=9,120,
IF('ÁREA MEJORA COMPETENCIAL'!Y153=10,132,
IF('ÁREA MEJORA COMPETENCIAL'!Y153=11,145,
IF('ÁREA MEJORA COMPETENCIAL'!Y153=12,161,
IF('ÁREA MEJORA COMPETENCIAL'!Y153=13,174,
IF('ÁREA MEJORA COMPETENCIAL'!Y153=14,186,
IF('ÁREA MEJORA COMPETENCIAL'!Y153=15,199,
IF('ÁREA MEJORA COMPETENCIAL'!Y153=16,211,
IF('ÁREA MEJORA COMPETENCIAL'!Y153=17,228,
IF('ÁREA MEJORA COMPETENCIAL'!Y153=18,240,
"")))))))))))))))))))</f>
        <v/>
      </c>
      <c r="P153" s="301" t="str">
        <f>IF(ISBLANK('ÁREA MEJORA COMPETENCIAL'!S153),"",
IF('ÁREA MEJORA COMPETENCIAL'!Y153=1,12,
IF('ÁREA MEJORA COMPETENCIAL'!Y153=2,24,
IF('ÁREA MEJORA COMPETENCIAL'!Y153=7,95,
IF('ÁREA MEJORA COMPETENCIAL'!Y153=8,108,
IF('ÁREA MEJORA COMPETENCIAL'!Y153=9,120,
IF('ÁREA MEJORA COMPETENCIAL'!Y153=10,132,
IF('ÁREA MEJORA COMPETENCIAL'!Y153=11,145,
IF('ÁREA MEJORA COMPETENCIAL'!Y153=12,161,
IF('ÁREA MEJORA COMPETENCIAL'!Y153=13,174,
IF('ÁREA MEJORA COMPETENCIAL'!Y153=14,186,
IF('ÁREA MEJORA COMPETENCIAL'!Y153=15,199,
IF('ÁREA MEJORA COMPETENCIAL'!Y153=16,211,
IF('ÁREA MEJORA COMPETENCIAL'!Y153=17,228,
IF('ÁREA MEJORA COMPETENCIAL'!Y153=18,240,
"")))))))))))))))</f>
        <v/>
      </c>
      <c r="Q153" s="302" t="str">
        <f>IF(ISBLANK('ÁREA MEJORA COMPETENCIAL'!S153),"",SUM('ÁREA MEJORA COMPETENCIAL'!CW153,'ÁREA ACOMPAÑAMIENTO INT TÉC'!X153,'ÁREA COMPLEMENTARIA'!CO153))</f>
        <v/>
      </c>
      <c r="R153" s="303" t="str">
        <f>IF(N153="","",IF(Q153&gt;=P153,"",IF(AND(H153="NO",'ÁREA MEJORA COMPETENCIAL'!CY153&gt;=75%,'ÁREA ACOMPAÑAMIENTO INT TÉC'!Z153&gt;=75%,'ÁREA COMPLEMENTARIA'!CQ153&gt;=75%),"SI","NO")))</f>
        <v/>
      </c>
      <c r="S153" s="303" t="str">
        <f>IF(N153="","",IF(Q153&gt;=P153,"",(IF(AND(J153="NO",'ÁREA ACOMPAÑAMIENTO INT TÉC'!Z153&gt;=75%,'ÁREA MEJORA COMPETENCIAL'!CY153&gt;=75%,'ÁREA COMPLEMENTARIA'!CQ153&gt;=75%),"SI","NO"))))</f>
        <v/>
      </c>
      <c r="T153" s="303" t="str">
        <f>IF(N153="","",IF(Q153&gt;=P153,"",(IF(AND(L153="NO",'ÁREA COMPLEMENTARIA'!CQ153&gt;=75%,'ÁREA MEJORA COMPETENCIAL'!CY153&gt;=75%,'ÁREA ACOMPAÑAMIENTO INT TÉC'!Z153&gt;=75%),"SI","NO"))))</f>
        <v/>
      </c>
      <c r="U153" s="300" t="str">
        <f t="shared" si="16"/>
        <v/>
      </c>
      <c r="V153" s="300" t="str">
        <f t="shared" si="17"/>
        <v/>
      </c>
      <c r="W153" s="300" t="str">
        <f>IF(
 Q153=0,
 "NO",
 IF(
  OR('ÁREA MEJORA COMPETENCIAL'!Y153=0, ISBLANK('ÁREA MEJORA COMPETENCIAL'!S153)),
  "",
  IF(
   AND(U153&lt;&gt;"NO PARTICIPANTE", V153&lt;&gt;"NO PARTICIPANTE"),
   "SI",
   "NO"
  )
 )
)</f>
        <v/>
      </c>
      <c r="X153" s="300" t="str">
        <f t="shared" si="18"/>
        <v/>
      </c>
      <c r="Y153" s="300" t="str">
        <f t="shared" si="19"/>
        <v/>
      </c>
      <c r="Z153" s="304" t="str">
        <f>IF(AND('ÁREA MEJORA COMPETENCIAL'!Y153&gt;6,'ÁREA MEJORA COMPETENCIAL'!CW153&gt;=32,'ÁREA ACOMPAÑAMIENTO INT TÉC'!X153&gt;=27,'ÁREA COMPLEMENTARIA'!CO153&gt;=20,Q153&gt;=P153),"SI","")</f>
        <v/>
      </c>
      <c r="AA153" s="305" t="str">
        <f>IF(ISBLANK('ÁREA MEJORA COMPETENCIAL'!S153),"",IF(Q153&gt;=P153,"",IF('ÁREA COMPLEMENTARIA'!CN153="","NO PROCEDE",IF(N153=3,"",IF(OR(R153="SI",S153="SI",T153="SI"),"SI","NO")))))</f>
        <v/>
      </c>
      <c r="AB153" s="300" t="str">
        <f>IF(ISBLANK('ÁREA MEJORA COMPETENCIAL'!S153),"",IF(AA153="SI", "SI(*)",IF(OR(N153=3,X153="SI",Y153="SI",Z153="SI"),"SI","NO")))</f>
        <v/>
      </c>
      <c r="AC153" s="331" t="str">
        <f>IF(
   ISBLANK('ÁREA MEJORA COMPETENCIAL'!S153),
   "",
   IF(
      AND(
        'ÁREA MEJORA COMPETENCIAL'!Y153&gt;6,
        'ÁREA MEJORA COMPETENCIAL'!CW153&lt;=32,
        'ÁREA ACOMPAÑAMIENTO INT TÉC'!X153&lt;=27,
        'ÁREA COMPLEMENTARIA'!CO153&lt;=20,
        Q153&lt;=P153
      ),
      0,
         IF(
               Q153=0,
               0,
               IF(
                  Z153="SI",
                  Q153/P153,
                  IF(
                     AA153="SI",
                     75/100,IF(P153=12,Q153/P153, IF(P153=24,Q153/P153, IF(
         AND('ÁREA MEJORA COMPETENCIAL'!Y153&gt;6, N153&lt;3),
         N153/3,      IF(
            OR(P153="", P153=0),
            N153/3,
                     ""
                  )
               )
            )
         )
      )
   )
)))</f>
        <v/>
      </c>
      <c r="AD153" s="7"/>
      <c r="AE153" s="5"/>
      <c r="AF153" s="5"/>
      <c r="AG153" s="5"/>
      <c r="AH153" s="5"/>
      <c r="AI153" s="5"/>
      <c r="AJ153" s="5"/>
      <c r="AK153" s="5"/>
      <c r="AL153" s="5"/>
      <c r="AM153" s="5"/>
      <c r="AN153" s="5"/>
      <c r="AO153" s="138"/>
    </row>
    <row r="154" spans="1:41" s="59" customFormat="1" ht="18" customHeight="1" x14ac:dyDescent="0.3">
      <c r="A154" s="290" t="str">
        <f>IF(ISBLANK('ÁREA MEJORA COMPETENCIAL'!A154),"",'ÁREA MEJORA COMPETENCIAL'!A154)</f>
        <v/>
      </c>
      <c r="B154" s="291" t="str">
        <f>IF(ISBLANK('ÁREA MEJORA COMPETENCIAL'!B154),"",'ÁREA MEJORA COMPETENCIAL'!B154)</f>
        <v/>
      </c>
      <c r="C154" s="291" t="str">
        <f>IF(ISBLANK('ÁREA MEJORA COMPETENCIAL'!C154),"",'ÁREA MEJORA COMPETENCIAL'!C154)</f>
        <v/>
      </c>
      <c r="D154" s="292" t="str">
        <f>IF(ISBLANK('ÁREA MEJORA COMPETENCIAL'!D154),"",'ÁREA MEJORA COMPETENCIAL'!D154)</f>
        <v/>
      </c>
      <c r="E154" s="292" t="str">
        <f>IF(ISBLANK('ÁREA MEJORA COMPETENCIAL'!E154),"",'ÁREA MEJORA COMPETENCIAL'!E154)</f>
        <v/>
      </c>
      <c r="F154" s="292" t="str">
        <f>IF(ISBLANK('ÁREA MEJORA COMPETENCIAL'!F154),"",'ÁREA MEJORA COMPETENCIAL'!F154)</f>
        <v/>
      </c>
      <c r="G154" s="293"/>
      <c r="H154" s="294" t="str">
        <f>IF(ISBLANK('ÁREA MEJORA COMPETENCIAL'!S154),"",IF('ÁREA MEJORA COMPETENCIAL'!CX154="","",IF('ÁREA MEJORA COMPETENCIAL'!CX154&gt;=0,"SI","NO")))</f>
        <v/>
      </c>
      <c r="I154" s="295" t="str">
        <f>IF('ÁREA MEJORA COMPETENCIAL'!CY154="VER RESULTADOS","",'ÁREA MEJORA COMPETENCIAL'!CY154)</f>
        <v/>
      </c>
      <c r="J154" s="296" t="str">
        <f>IF(ISBLANK('ÁREA MEJORA COMPETENCIAL'!S154),"",IF('ÁREA MEJORA COMPETENCIAL'!CX154="","",IF('ÁREA ACOMPAÑAMIENTO INT TÉC'!Y154&gt;=0,"SI","NO")))</f>
        <v/>
      </c>
      <c r="K154" s="297" t="str">
        <f>IF('ÁREA ACOMPAÑAMIENTO INT TÉC'!Z154="VER RESULTADOS","",'ÁREA ACOMPAÑAMIENTO INT TÉC'!Z154)</f>
        <v/>
      </c>
      <c r="L154" s="298" t="str">
        <f>IF(ISBLANK('ÁREA MEJORA COMPETENCIAL'!S154),"",IF('ÁREA MEJORA COMPETENCIAL'!CX154="","",IF('ÁREA COMPLEMENTARIA'!CP154&gt;=0,"SI","NO")))</f>
        <v/>
      </c>
      <c r="M154" s="299" t="str">
        <f>IF('ÁREA COMPLEMENTARIA'!CQ154="VER RESULTADOS","",'ÁREA COMPLEMENTARIA'!CQ154)</f>
        <v/>
      </c>
      <c r="N154" s="300" t="str">
        <f>IF('ÁREA MEJORA COMPETENCIAL'!CX154="","",IF(ISBLANK('ÁREA MEJORA COMPETENCIAL'!S154),"",COUNTIF(H154:L154,"SI")))</f>
        <v/>
      </c>
      <c r="O154" s="300" t="str">
        <f>IF(ISBLANK('ÁREA MEJORA COMPETENCIAL'!S154),"",
IF('ÁREA MEJORA COMPETENCIAL'!Y154=1,12,
IF('ÁREA MEJORA COMPETENCIAL'!Y154=2,24,
IF('ÁREA MEJORA COMPETENCIAL'!Y154=3,37,IF('ÁREA MEJORA COMPETENCIAL'!T154=4,54,
IF('ÁREA MEJORA COMPETENCIAL'!Y154=5,66,
IF('ÁREA MEJORA COMPETENCIAL'!Y154=6,79,
IF('ÁREA MEJORA COMPETENCIAL'!Y154=7,95,
IF('ÁREA MEJORA COMPETENCIAL'!Y154=8,108,
IF('ÁREA MEJORA COMPETENCIAL'!Y154=9,120,
IF('ÁREA MEJORA COMPETENCIAL'!Y154=10,132,
IF('ÁREA MEJORA COMPETENCIAL'!Y154=11,145,
IF('ÁREA MEJORA COMPETENCIAL'!Y154=12,161,
IF('ÁREA MEJORA COMPETENCIAL'!Y154=13,174,
IF('ÁREA MEJORA COMPETENCIAL'!Y154=14,186,
IF('ÁREA MEJORA COMPETENCIAL'!Y154=15,199,
IF('ÁREA MEJORA COMPETENCIAL'!Y154=16,211,
IF('ÁREA MEJORA COMPETENCIAL'!Y154=17,228,
IF('ÁREA MEJORA COMPETENCIAL'!Y154=18,240,
"")))))))))))))))))))</f>
        <v/>
      </c>
      <c r="P154" s="301" t="str">
        <f>IF(ISBLANK('ÁREA MEJORA COMPETENCIAL'!S154),"",
IF('ÁREA MEJORA COMPETENCIAL'!Y154=1,12,
IF('ÁREA MEJORA COMPETENCIAL'!Y154=2,24,
IF('ÁREA MEJORA COMPETENCIAL'!Y154=7,95,
IF('ÁREA MEJORA COMPETENCIAL'!Y154=8,108,
IF('ÁREA MEJORA COMPETENCIAL'!Y154=9,120,
IF('ÁREA MEJORA COMPETENCIAL'!Y154=10,132,
IF('ÁREA MEJORA COMPETENCIAL'!Y154=11,145,
IF('ÁREA MEJORA COMPETENCIAL'!Y154=12,161,
IF('ÁREA MEJORA COMPETENCIAL'!Y154=13,174,
IF('ÁREA MEJORA COMPETENCIAL'!Y154=14,186,
IF('ÁREA MEJORA COMPETENCIAL'!Y154=15,199,
IF('ÁREA MEJORA COMPETENCIAL'!Y154=16,211,
IF('ÁREA MEJORA COMPETENCIAL'!Y154=17,228,
IF('ÁREA MEJORA COMPETENCIAL'!Y154=18,240,
"")))))))))))))))</f>
        <v/>
      </c>
      <c r="Q154" s="302" t="str">
        <f>IF(ISBLANK('ÁREA MEJORA COMPETENCIAL'!S154),"",SUM('ÁREA MEJORA COMPETENCIAL'!CW154,'ÁREA ACOMPAÑAMIENTO INT TÉC'!X154,'ÁREA COMPLEMENTARIA'!CO154))</f>
        <v/>
      </c>
      <c r="R154" s="303" t="str">
        <f>IF(N154="","",IF(Q154&gt;=P154,"",IF(AND(H154="NO",'ÁREA MEJORA COMPETENCIAL'!CY154&gt;=75%,'ÁREA ACOMPAÑAMIENTO INT TÉC'!Z154&gt;=75%,'ÁREA COMPLEMENTARIA'!CQ154&gt;=75%),"SI","NO")))</f>
        <v/>
      </c>
      <c r="S154" s="303" t="str">
        <f>IF(N154="","",IF(Q154&gt;=P154,"",(IF(AND(J154="NO",'ÁREA ACOMPAÑAMIENTO INT TÉC'!Z154&gt;=75%,'ÁREA MEJORA COMPETENCIAL'!CY154&gt;=75%,'ÁREA COMPLEMENTARIA'!CQ154&gt;=75%),"SI","NO"))))</f>
        <v/>
      </c>
      <c r="T154" s="303" t="str">
        <f>IF(N154="","",IF(Q154&gt;=P154,"",(IF(AND(L154="NO",'ÁREA COMPLEMENTARIA'!CQ154&gt;=75%,'ÁREA MEJORA COMPETENCIAL'!CY154&gt;=75%,'ÁREA ACOMPAÑAMIENTO INT TÉC'!Z154&gt;=75%),"SI","NO"))))</f>
        <v/>
      </c>
      <c r="U154" s="300" t="str">
        <f t="shared" si="16"/>
        <v/>
      </c>
      <c r="V154" s="300" t="str">
        <f t="shared" si="17"/>
        <v/>
      </c>
      <c r="W154" s="300" t="str">
        <f>IF(
 Q154=0,
 "NO",
 IF(
  OR('ÁREA MEJORA COMPETENCIAL'!Y154=0, ISBLANK('ÁREA MEJORA COMPETENCIAL'!S154)),
  "",
  IF(
   AND(U154&lt;&gt;"NO PARTICIPANTE", V154&lt;&gt;"NO PARTICIPANTE"),
   "SI",
   "NO"
  )
 )
)</f>
        <v/>
      </c>
      <c r="X154" s="300" t="str">
        <f t="shared" si="18"/>
        <v/>
      </c>
      <c r="Y154" s="300" t="str">
        <f t="shared" si="19"/>
        <v/>
      </c>
      <c r="Z154" s="304" t="str">
        <f>IF(AND('ÁREA MEJORA COMPETENCIAL'!Y154&gt;6,'ÁREA MEJORA COMPETENCIAL'!CW154&gt;=32,'ÁREA ACOMPAÑAMIENTO INT TÉC'!X154&gt;=27,'ÁREA COMPLEMENTARIA'!CO154&gt;=20,Q154&gt;=P154),"SI","")</f>
        <v/>
      </c>
      <c r="AA154" s="305" t="str">
        <f>IF(ISBLANK('ÁREA MEJORA COMPETENCIAL'!S154),"",IF(Q154&gt;=P154,"",IF('ÁREA COMPLEMENTARIA'!CN154="","NO PROCEDE",IF(N154=3,"",IF(OR(R154="SI",S154="SI",T154="SI"),"SI","NO")))))</f>
        <v/>
      </c>
      <c r="AB154" s="300" t="str">
        <f>IF(ISBLANK('ÁREA MEJORA COMPETENCIAL'!S154),"",IF(AA154="SI", "SI(*)",IF(OR(N154=3,X154="SI",Y154="SI",Z154="SI"),"SI","NO")))</f>
        <v/>
      </c>
      <c r="AC154" s="331" t="str">
        <f>IF(
   ISBLANK('ÁREA MEJORA COMPETENCIAL'!S154),
   "",
   IF(
      AND(
        'ÁREA MEJORA COMPETENCIAL'!Y154&gt;6,
        'ÁREA MEJORA COMPETENCIAL'!CW154&lt;=32,
        'ÁREA ACOMPAÑAMIENTO INT TÉC'!X154&lt;=27,
        'ÁREA COMPLEMENTARIA'!CO154&lt;=20,
        Q154&lt;=P154
      ),
      0,
         IF(
               Q154=0,
               0,
               IF(
                  Z154="SI",
                  Q154/P154,
                  IF(
                     AA154="SI",
                     75/100,IF(P154=12,Q154/P154, IF(P154=24,Q154/P154, IF(
         AND('ÁREA MEJORA COMPETENCIAL'!Y154&gt;6, N154&lt;3),
         N154/3,      IF(
            OR(P154="", P154=0),
            N154/3,
                     ""
                  )
               )
            )
         )
      )
   )
)))</f>
        <v/>
      </c>
      <c r="AD154" s="7"/>
      <c r="AE154" s="5"/>
      <c r="AF154" s="5"/>
      <c r="AG154" s="5"/>
      <c r="AH154" s="5"/>
      <c r="AI154" s="5"/>
      <c r="AJ154" s="5"/>
      <c r="AK154" s="5"/>
      <c r="AL154" s="5"/>
      <c r="AM154" s="5"/>
      <c r="AN154" s="5"/>
      <c r="AO154" s="138"/>
    </row>
    <row r="155" spans="1:41" s="59" customFormat="1" ht="18" customHeight="1" x14ac:dyDescent="0.3">
      <c r="A155" s="290" t="str">
        <f>IF(ISBLANK('ÁREA MEJORA COMPETENCIAL'!A155),"",'ÁREA MEJORA COMPETENCIAL'!A155)</f>
        <v/>
      </c>
      <c r="B155" s="291" t="str">
        <f>IF(ISBLANK('ÁREA MEJORA COMPETENCIAL'!B155),"",'ÁREA MEJORA COMPETENCIAL'!B155)</f>
        <v/>
      </c>
      <c r="C155" s="291" t="str">
        <f>IF(ISBLANK('ÁREA MEJORA COMPETENCIAL'!C155),"",'ÁREA MEJORA COMPETENCIAL'!C155)</f>
        <v/>
      </c>
      <c r="D155" s="292" t="str">
        <f>IF(ISBLANK('ÁREA MEJORA COMPETENCIAL'!D155),"",'ÁREA MEJORA COMPETENCIAL'!D155)</f>
        <v/>
      </c>
      <c r="E155" s="292" t="str">
        <f>IF(ISBLANK('ÁREA MEJORA COMPETENCIAL'!E155),"",'ÁREA MEJORA COMPETENCIAL'!E155)</f>
        <v/>
      </c>
      <c r="F155" s="292" t="str">
        <f>IF(ISBLANK('ÁREA MEJORA COMPETENCIAL'!F155),"",'ÁREA MEJORA COMPETENCIAL'!F155)</f>
        <v/>
      </c>
      <c r="G155" s="293"/>
      <c r="H155" s="294" t="str">
        <f>IF(ISBLANK('ÁREA MEJORA COMPETENCIAL'!S155),"",IF('ÁREA MEJORA COMPETENCIAL'!CX155="","",IF('ÁREA MEJORA COMPETENCIAL'!CX155&gt;=0,"SI","NO")))</f>
        <v/>
      </c>
      <c r="I155" s="295" t="str">
        <f>IF('ÁREA MEJORA COMPETENCIAL'!CY155="VER RESULTADOS","",'ÁREA MEJORA COMPETENCIAL'!CY155)</f>
        <v/>
      </c>
      <c r="J155" s="296" t="str">
        <f>IF(ISBLANK('ÁREA MEJORA COMPETENCIAL'!S155),"",IF('ÁREA MEJORA COMPETENCIAL'!CX155="","",IF('ÁREA ACOMPAÑAMIENTO INT TÉC'!Y155&gt;=0,"SI","NO")))</f>
        <v/>
      </c>
      <c r="K155" s="297" t="str">
        <f>IF('ÁREA ACOMPAÑAMIENTO INT TÉC'!Z155="VER RESULTADOS","",'ÁREA ACOMPAÑAMIENTO INT TÉC'!Z155)</f>
        <v/>
      </c>
      <c r="L155" s="298" t="str">
        <f>IF(ISBLANK('ÁREA MEJORA COMPETENCIAL'!S155),"",IF('ÁREA MEJORA COMPETENCIAL'!CX155="","",IF('ÁREA COMPLEMENTARIA'!CP155&gt;=0,"SI","NO")))</f>
        <v/>
      </c>
      <c r="M155" s="299" t="str">
        <f>IF('ÁREA COMPLEMENTARIA'!CQ155="VER RESULTADOS","",'ÁREA COMPLEMENTARIA'!CQ155)</f>
        <v/>
      </c>
      <c r="N155" s="300" t="str">
        <f>IF('ÁREA MEJORA COMPETENCIAL'!CX155="","",IF(ISBLANK('ÁREA MEJORA COMPETENCIAL'!S155),"",COUNTIF(H155:L155,"SI")))</f>
        <v/>
      </c>
      <c r="O155" s="300" t="str">
        <f>IF(ISBLANK('ÁREA MEJORA COMPETENCIAL'!S155),"",
IF('ÁREA MEJORA COMPETENCIAL'!Y155=1,12,
IF('ÁREA MEJORA COMPETENCIAL'!Y155=2,24,
IF('ÁREA MEJORA COMPETENCIAL'!Y155=3,37,IF('ÁREA MEJORA COMPETENCIAL'!T155=4,54,
IF('ÁREA MEJORA COMPETENCIAL'!Y155=5,66,
IF('ÁREA MEJORA COMPETENCIAL'!Y155=6,79,
IF('ÁREA MEJORA COMPETENCIAL'!Y155=7,95,
IF('ÁREA MEJORA COMPETENCIAL'!Y155=8,108,
IF('ÁREA MEJORA COMPETENCIAL'!Y155=9,120,
IF('ÁREA MEJORA COMPETENCIAL'!Y155=10,132,
IF('ÁREA MEJORA COMPETENCIAL'!Y155=11,145,
IF('ÁREA MEJORA COMPETENCIAL'!Y155=12,161,
IF('ÁREA MEJORA COMPETENCIAL'!Y155=13,174,
IF('ÁREA MEJORA COMPETENCIAL'!Y155=14,186,
IF('ÁREA MEJORA COMPETENCIAL'!Y155=15,199,
IF('ÁREA MEJORA COMPETENCIAL'!Y155=16,211,
IF('ÁREA MEJORA COMPETENCIAL'!Y155=17,228,
IF('ÁREA MEJORA COMPETENCIAL'!Y155=18,240,
"")))))))))))))))))))</f>
        <v/>
      </c>
      <c r="P155" s="301" t="str">
        <f>IF(ISBLANK('ÁREA MEJORA COMPETENCIAL'!S155),"",
IF('ÁREA MEJORA COMPETENCIAL'!Y155=1,12,
IF('ÁREA MEJORA COMPETENCIAL'!Y155=2,24,
IF('ÁREA MEJORA COMPETENCIAL'!Y155=7,95,
IF('ÁREA MEJORA COMPETENCIAL'!Y155=8,108,
IF('ÁREA MEJORA COMPETENCIAL'!Y155=9,120,
IF('ÁREA MEJORA COMPETENCIAL'!Y155=10,132,
IF('ÁREA MEJORA COMPETENCIAL'!Y155=11,145,
IF('ÁREA MEJORA COMPETENCIAL'!Y155=12,161,
IF('ÁREA MEJORA COMPETENCIAL'!Y155=13,174,
IF('ÁREA MEJORA COMPETENCIAL'!Y155=14,186,
IF('ÁREA MEJORA COMPETENCIAL'!Y155=15,199,
IF('ÁREA MEJORA COMPETENCIAL'!Y155=16,211,
IF('ÁREA MEJORA COMPETENCIAL'!Y155=17,228,
IF('ÁREA MEJORA COMPETENCIAL'!Y155=18,240,
"")))))))))))))))</f>
        <v/>
      </c>
      <c r="Q155" s="302" t="str">
        <f>IF(ISBLANK('ÁREA MEJORA COMPETENCIAL'!S155),"",SUM('ÁREA MEJORA COMPETENCIAL'!CW155,'ÁREA ACOMPAÑAMIENTO INT TÉC'!X155,'ÁREA COMPLEMENTARIA'!CO155))</f>
        <v/>
      </c>
      <c r="R155" s="303" t="str">
        <f>IF(N155="","",IF(Q155&gt;=P155,"",IF(AND(H155="NO",'ÁREA MEJORA COMPETENCIAL'!CY155&gt;=75%,'ÁREA ACOMPAÑAMIENTO INT TÉC'!Z155&gt;=75%,'ÁREA COMPLEMENTARIA'!CQ155&gt;=75%),"SI","NO")))</f>
        <v/>
      </c>
      <c r="S155" s="303" t="str">
        <f>IF(N155="","",IF(Q155&gt;=P155,"",(IF(AND(J155="NO",'ÁREA ACOMPAÑAMIENTO INT TÉC'!Z155&gt;=75%,'ÁREA MEJORA COMPETENCIAL'!CY155&gt;=75%,'ÁREA COMPLEMENTARIA'!CQ155&gt;=75%),"SI","NO"))))</f>
        <v/>
      </c>
      <c r="T155" s="303" t="str">
        <f>IF(N155="","",IF(Q155&gt;=P155,"",(IF(AND(L155="NO",'ÁREA COMPLEMENTARIA'!CQ155&gt;=75%,'ÁREA MEJORA COMPETENCIAL'!CY155&gt;=75%,'ÁREA ACOMPAÑAMIENTO INT TÉC'!Z155&gt;=75%),"SI","NO"))))</f>
        <v/>
      </c>
      <c r="U155" s="300" t="str">
        <f t="shared" si="16"/>
        <v/>
      </c>
      <c r="V155" s="300" t="str">
        <f t="shared" si="17"/>
        <v/>
      </c>
      <c r="W155" s="300" t="str">
        <f>IF(
 Q155=0,
 "NO",
 IF(
  OR('ÁREA MEJORA COMPETENCIAL'!Y155=0, ISBLANK('ÁREA MEJORA COMPETENCIAL'!S155)),
  "",
  IF(
   AND(U155&lt;&gt;"NO PARTICIPANTE", V155&lt;&gt;"NO PARTICIPANTE"),
   "SI",
   "NO"
  )
 )
)</f>
        <v/>
      </c>
      <c r="X155" s="300" t="str">
        <f t="shared" si="18"/>
        <v/>
      </c>
      <c r="Y155" s="300" t="str">
        <f t="shared" si="19"/>
        <v/>
      </c>
      <c r="Z155" s="304" t="str">
        <f>IF(AND('ÁREA MEJORA COMPETENCIAL'!Y155&gt;6,'ÁREA MEJORA COMPETENCIAL'!CW155&gt;=32,'ÁREA ACOMPAÑAMIENTO INT TÉC'!X155&gt;=27,'ÁREA COMPLEMENTARIA'!CO155&gt;=20,Q155&gt;=P155),"SI","")</f>
        <v/>
      </c>
      <c r="AA155" s="305" t="str">
        <f>IF(ISBLANK('ÁREA MEJORA COMPETENCIAL'!S155),"",IF(Q155&gt;=P155,"",IF('ÁREA COMPLEMENTARIA'!CN155="","NO PROCEDE",IF(N155=3,"",IF(OR(R155="SI",S155="SI",T155="SI"),"SI","NO")))))</f>
        <v/>
      </c>
      <c r="AB155" s="300" t="str">
        <f>IF(ISBLANK('ÁREA MEJORA COMPETENCIAL'!S155),"",IF(AA155="SI", "SI(*)",IF(OR(N155=3,X155="SI",Y155="SI",Z155="SI"),"SI","NO")))</f>
        <v/>
      </c>
      <c r="AC155" s="331" t="str">
        <f>IF(
   ISBLANK('ÁREA MEJORA COMPETENCIAL'!S155),
   "",
   IF(
      AND(
        'ÁREA MEJORA COMPETENCIAL'!Y155&gt;6,
        'ÁREA MEJORA COMPETENCIAL'!CW155&lt;=32,
        'ÁREA ACOMPAÑAMIENTO INT TÉC'!X155&lt;=27,
        'ÁREA COMPLEMENTARIA'!CO155&lt;=20,
        Q155&lt;=P155
      ),
      0,
         IF(
               Q155=0,
               0,
               IF(
                  Z155="SI",
                  Q155/P155,
                  IF(
                     AA155="SI",
                     75/100,IF(P155=12,Q155/P155, IF(P155=24,Q155/P155, IF(
         AND('ÁREA MEJORA COMPETENCIAL'!Y155&gt;6, N155&lt;3),
         N155/3,      IF(
            OR(P155="", P155=0),
            N155/3,
                     ""
                  )
               )
            )
         )
      )
   )
)))</f>
        <v/>
      </c>
      <c r="AD155" s="7"/>
      <c r="AE155" s="5"/>
      <c r="AF155" s="5"/>
      <c r="AG155" s="5"/>
      <c r="AH155" s="5"/>
      <c r="AI155" s="5"/>
      <c r="AJ155" s="5"/>
      <c r="AK155" s="5"/>
      <c r="AL155" s="5"/>
      <c r="AM155" s="5"/>
      <c r="AN155" s="5"/>
      <c r="AO155" s="138"/>
    </row>
    <row r="156" spans="1:41" s="59" customFormat="1" ht="18" customHeight="1" x14ac:dyDescent="0.3">
      <c r="A156" s="290" t="str">
        <f>IF(ISBLANK('ÁREA MEJORA COMPETENCIAL'!A156),"",'ÁREA MEJORA COMPETENCIAL'!A156)</f>
        <v/>
      </c>
      <c r="B156" s="291" t="str">
        <f>IF(ISBLANK('ÁREA MEJORA COMPETENCIAL'!B156),"",'ÁREA MEJORA COMPETENCIAL'!B156)</f>
        <v/>
      </c>
      <c r="C156" s="291" t="str">
        <f>IF(ISBLANK('ÁREA MEJORA COMPETENCIAL'!C156),"",'ÁREA MEJORA COMPETENCIAL'!C156)</f>
        <v/>
      </c>
      <c r="D156" s="292" t="str">
        <f>IF(ISBLANK('ÁREA MEJORA COMPETENCIAL'!D156),"",'ÁREA MEJORA COMPETENCIAL'!D156)</f>
        <v/>
      </c>
      <c r="E156" s="292" t="str">
        <f>IF(ISBLANK('ÁREA MEJORA COMPETENCIAL'!E156),"",'ÁREA MEJORA COMPETENCIAL'!E156)</f>
        <v/>
      </c>
      <c r="F156" s="292" t="str">
        <f>IF(ISBLANK('ÁREA MEJORA COMPETENCIAL'!F156),"",'ÁREA MEJORA COMPETENCIAL'!F156)</f>
        <v/>
      </c>
      <c r="G156" s="293"/>
      <c r="H156" s="294" t="str">
        <f>IF(ISBLANK('ÁREA MEJORA COMPETENCIAL'!S156),"",IF('ÁREA MEJORA COMPETENCIAL'!CX156="","",IF('ÁREA MEJORA COMPETENCIAL'!CX156&gt;=0,"SI","NO")))</f>
        <v/>
      </c>
      <c r="I156" s="295" t="str">
        <f>IF('ÁREA MEJORA COMPETENCIAL'!CY156="VER RESULTADOS","",'ÁREA MEJORA COMPETENCIAL'!CY156)</f>
        <v/>
      </c>
      <c r="J156" s="296" t="str">
        <f>IF(ISBLANK('ÁREA MEJORA COMPETENCIAL'!S156),"",IF('ÁREA MEJORA COMPETENCIAL'!CX156="","",IF('ÁREA ACOMPAÑAMIENTO INT TÉC'!Y156&gt;=0,"SI","NO")))</f>
        <v/>
      </c>
      <c r="K156" s="297" t="str">
        <f>IF('ÁREA ACOMPAÑAMIENTO INT TÉC'!Z156="VER RESULTADOS","",'ÁREA ACOMPAÑAMIENTO INT TÉC'!Z156)</f>
        <v/>
      </c>
      <c r="L156" s="298" t="str">
        <f>IF(ISBLANK('ÁREA MEJORA COMPETENCIAL'!S156),"",IF('ÁREA MEJORA COMPETENCIAL'!CX156="","",IF('ÁREA COMPLEMENTARIA'!CP156&gt;=0,"SI","NO")))</f>
        <v/>
      </c>
      <c r="M156" s="299" t="str">
        <f>IF('ÁREA COMPLEMENTARIA'!CQ156="VER RESULTADOS","",'ÁREA COMPLEMENTARIA'!CQ156)</f>
        <v/>
      </c>
      <c r="N156" s="300" t="str">
        <f>IF('ÁREA MEJORA COMPETENCIAL'!CX156="","",IF(ISBLANK('ÁREA MEJORA COMPETENCIAL'!S156),"",COUNTIF(H156:L156,"SI")))</f>
        <v/>
      </c>
      <c r="O156" s="300" t="str">
        <f>IF(ISBLANK('ÁREA MEJORA COMPETENCIAL'!S156),"",
IF('ÁREA MEJORA COMPETENCIAL'!Y156=1,12,
IF('ÁREA MEJORA COMPETENCIAL'!Y156=2,24,
IF('ÁREA MEJORA COMPETENCIAL'!Y156=3,37,IF('ÁREA MEJORA COMPETENCIAL'!T156=4,54,
IF('ÁREA MEJORA COMPETENCIAL'!Y156=5,66,
IF('ÁREA MEJORA COMPETENCIAL'!Y156=6,79,
IF('ÁREA MEJORA COMPETENCIAL'!Y156=7,95,
IF('ÁREA MEJORA COMPETENCIAL'!Y156=8,108,
IF('ÁREA MEJORA COMPETENCIAL'!Y156=9,120,
IF('ÁREA MEJORA COMPETENCIAL'!Y156=10,132,
IF('ÁREA MEJORA COMPETENCIAL'!Y156=11,145,
IF('ÁREA MEJORA COMPETENCIAL'!Y156=12,161,
IF('ÁREA MEJORA COMPETENCIAL'!Y156=13,174,
IF('ÁREA MEJORA COMPETENCIAL'!Y156=14,186,
IF('ÁREA MEJORA COMPETENCIAL'!Y156=15,199,
IF('ÁREA MEJORA COMPETENCIAL'!Y156=16,211,
IF('ÁREA MEJORA COMPETENCIAL'!Y156=17,228,
IF('ÁREA MEJORA COMPETENCIAL'!Y156=18,240,
"")))))))))))))))))))</f>
        <v/>
      </c>
      <c r="P156" s="301" t="str">
        <f>IF(ISBLANK('ÁREA MEJORA COMPETENCIAL'!S156),"",
IF('ÁREA MEJORA COMPETENCIAL'!Y156=1,12,
IF('ÁREA MEJORA COMPETENCIAL'!Y156=2,24,
IF('ÁREA MEJORA COMPETENCIAL'!Y156=7,95,
IF('ÁREA MEJORA COMPETENCIAL'!Y156=8,108,
IF('ÁREA MEJORA COMPETENCIAL'!Y156=9,120,
IF('ÁREA MEJORA COMPETENCIAL'!Y156=10,132,
IF('ÁREA MEJORA COMPETENCIAL'!Y156=11,145,
IF('ÁREA MEJORA COMPETENCIAL'!Y156=12,161,
IF('ÁREA MEJORA COMPETENCIAL'!Y156=13,174,
IF('ÁREA MEJORA COMPETENCIAL'!Y156=14,186,
IF('ÁREA MEJORA COMPETENCIAL'!Y156=15,199,
IF('ÁREA MEJORA COMPETENCIAL'!Y156=16,211,
IF('ÁREA MEJORA COMPETENCIAL'!Y156=17,228,
IF('ÁREA MEJORA COMPETENCIAL'!Y156=18,240,
"")))))))))))))))</f>
        <v/>
      </c>
      <c r="Q156" s="302" t="str">
        <f>IF(ISBLANK('ÁREA MEJORA COMPETENCIAL'!S156),"",SUM('ÁREA MEJORA COMPETENCIAL'!CW156,'ÁREA ACOMPAÑAMIENTO INT TÉC'!X156,'ÁREA COMPLEMENTARIA'!CO156))</f>
        <v/>
      </c>
      <c r="R156" s="303" t="str">
        <f>IF(N156="","",IF(Q156&gt;=P156,"",IF(AND(H156="NO",'ÁREA MEJORA COMPETENCIAL'!CY156&gt;=75%,'ÁREA ACOMPAÑAMIENTO INT TÉC'!Z156&gt;=75%,'ÁREA COMPLEMENTARIA'!CQ156&gt;=75%),"SI","NO")))</f>
        <v/>
      </c>
      <c r="S156" s="303" t="str">
        <f>IF(N156="","",IF(Q156&gt;=P156,"",(IF(AND(J156="NO",'ÁREA ACOMPAÑAMIENTO INT TÉC'!Z156&gt;=75%,'ÁREA MEJORA COMPETENCIAL'!CY156&gt;=75%,'ÁREA COMPLEMENTARIA'!CQ156&gt;=75%),"SI","NO"))))</f>
        <v/>
      </c>
      <c r="T156" s="303" t="str">
        <f>IF(N156="","",IF(Q156&gt;=P156,"",(IF(AND(L156="NO",'ÁREA COMPLEMENTARIA'!CQ156&gt;=75%,'ÁREA MEJORA COMPETENCIAL'!CY156&gt;=75%,'ÁREA ACOMPAÑAMIENTO INT TÉC'!Z156&gt;=75%),"SI","NO"))))</f>
        <v/>
      </c>
      <c r="U156" s="300" t="str">
        <f t="shared" si="16"/>
        <v/>
      </c>
      <c r="V156" s="300" t="str">
        <f t="shared" si="17"/>
        <v/>
      </c>
      <c r="W156" s="300" t="str">
        <f>IF(
 Q156=0,
 "NO",
 IF(
  OR('ÁREA MEJORA COMPETENCIAL'!Y156=0, ISBLANK('ÁREA MEJORA COMPETENCIAL'!S156)),
  "",
  IF(
   AND(U156&lt;&gt;"NO PARTICIPANTE", V156&lt;&gt;"NO PARTICIPANTE"),
   "SI",
   "NO"
  )
 )
)</f>
        <v/>
      </c>
      <c r="X156" s="300" t="str">
        <f t="shared" si="18"/>
        <v/>
      </c>
      <c r="Y156" s="300" t="str">
        <f t="shared" si="19"/>
        <v/>
      </c>
      <c r="Z156" s="304" t="str">
        <f>IF(AND('ÁREA MEJORA COMPETENCIAL'!Y156&gt;6,'ÁREA MEJORA COMPETENCIAL'!CW156&gt;=32,'ÁREA ACOMPAÑAMIENTO INT TÉC'!X156&gt;=27,'ÁREA COMPLEMENTARIA'!CO156&gt;=20,Q156&gt;=P156),"SI","")</f>
        <v/>
      </c>
      <c r="AA156" s="305" t="str">
        <f>IF(ISBLANK('ÁREA MEJORA COMPETENCIAL'!S156),"",IF(Q156&gt;=P156,"",IF('ÁREA COMPLEMENTARIA'!CN156="","NO PROCEDE",IF(N156=3,"",IF(OR(R156="SI",S156="SI",T156="SI"),"SI","NO")))))</f>
        <v/>
      </c>
      <c r="AB156" s="300" t="str">
        <f>IF(ISBLANK('ÁREA MEJORA COMPETENCIAL'!S156),"",IF(AA156="SI", "SI(*)",IF(OR(N156=3,X156="SI",Y156="SI",Z156="SI"),"SI","NO")))</f>
        <v/>
      </c>
      <c r="AC156" s="331" t="str">
        <f>IF(
   ISBLANK('ÁREA MEJORA COMPETENCIAL'!S156),
   "",
   IF(
      AND(
        'ÁREA MEJORA COMPETENCIAL'!Y156&gt;6,
        'ÁREA MEJORA COMPETENCIAL'!CW156&lt;=32,
        'ÁREA ACOMPAÑAMIENTO INT TÉC'!X156&lt;=27,
        'ÁREA COMPLEMENTARIA'!CO156&lt;=20,
        Q156&lt;=P156
      ),
      0,
         IF(
               Q156=0,
               0,
               IF(
                  Z156="SI",
                  Q156/P156,
                  IF(
                     AA156="SI",
                     75/100,IF(P156=12,Q156/P156, IF(P156=24,Q156/P156, IF(
         AND('ÁREA MEJORA COMPETENCIAL'!Y156&gt;6, N156&lt;3),
         N156/3,      IF(
            OR(P156="", P156=0),
            N156/3,
                     ""
                  )
               )
            )
         )
      )
   )
)))</f>
        <v/>
      </c>
      <c r="AD156" s="7"/>
      <c r="AE156" s="5"/>
      <c r="AF156" s="5"/>
      <c r="AG156" s="5"/>
      <c r="AH156" s="5"/>
      <c r="AI156" s="5"/>
      <c r="AJ156" s="5"/>
      <c r="AK156" s="5"/>
      <c r="AL156" s="5"/>
      <c r="AM156" s="5"/>
      <c r="AN156" s="5"/>
      <c r="AO156" s="138"/>
    </row>
    <row r="157" spans="1:41" s="59" customFormat="1" ht="18" customHeight="1" x14ac:dyDescent="0.3">
      <c r="A157" s="290" t="str">
        <f>IF(ISBLANK('ÁREA MEJORA COMPETENCIAL'!A157),"",'ÁREA MEJORA COMPETENCIAL'!A157)</f>
        <v/>
      </c>
      <c r="B157" s="291" t="str">
        <f>IF(ISBLANK('ÁREA MEJORA COMPETENCIAL'!B157),"",'ÁREA MEJORA COMPETENCIAL'!B157)</f>
        <v/>
      </c>
      <c r="C157" s="291" t="str">
        <f>IF(ISBLANK('ÁREA MEJORA COMPETENCIAL'!C157),"",'ÁREA MEJORA COMPETENCIAL'!C157)</f>
        <v/>
      </c>
      <c r="D157" s="292" t="str">
        <f>IF(ISBLANK('ÁREA MEJORA COMPETENCIAL'!D157),"",'ÁREA MEJORA COMPETENCIAL'!D157)</f>
        <v/>
      </c>
      <c r="E157" s="292" t="str">
        <f>IF(ISBLANK('ÁREA MEJORA COMPETENCIAL'!E157),"",'ÁREA MEJORA COMPETENCIAL'!E157)</f>
        <v/>
      </c>
      <c r="F157" s="292" t="str">
        <f>IF(ISBLANK('ÁREA MEJORA COMPETENCIAL'!F157),"",'ÁREA MEJORA COMPETENCIAL'!F157)</f>
        <v/>
      </c>
      <c r="G157" s="293"/>
      <c r="H157" s="294" t="str">
        <f>IF(ISBLANK('ÁREA MEJORA COMPETENCIAL'!S157),"",IF('ÁREA MEJORA COMPETENCIAL'!CX157="","",IF('ÁREA MEJORA COMPETENCIAL'!CX157&gt;=0,"SI","NO")))</f>
        <v/>
      </c>
      <c r="I157" s="295" t="str">
        <f>IF('ÁREA MEJORA COMPETENCIAL'!CY157="VER RESULTADOS","",'ÁREA MEJORA COMPETENCIAL'!CY157)</f>
        <v/>
      </c>
      <c r="J157" s="296" t="str">
        <f>IF(ISBLANK('ÁREA MEJORA COMPETENCIAL'!S157),"",IF('ÁREA MEJORA COMPETENCIAL'!CX157="","",IF('ÁREA ACOMPAÑAMIENTO INT TÉC'!Y157&gt;=0,"SI","NO")))</f>
        <v/>
      </c>
      <c r="K157" s="297" t="str">
        <f>IF('ÁREA ACOMPAÑAMIENTO INT TÉC'!Z157="VER RESULTADOS","",'ÁREA ACOMPAÑAMIENTO INT TÉC'!Z157)</f>
        <v/>
      </c>
      <c r="L157" s="298" t="str">
        <f>IF(ISBLANK('ÁREA MEJORA COMPETENCIAL'!S157),"",IF('ÁREA MEJORA COMPETENCIAL'!CX157="","",IF('ÁREA COMPLEMENTARIA'!CP157&gt;=0,"SI","NO")))</f>
        <v/>
      </c>
      <c r="M157" s="299" t="str">
        <f>IF('ÁREA COMPLEMENTARIA'!CQ157="VER RESULTADOS","",'ÁREA COMPLEMENTARIA'!CQ157)</f>
        <v/>
      </c>
      <c r="N157" s="300" t="str">
        <f>IF('ÁREA MEJORA COMPETENCIAL'!CX157="","",IF(ISBLANK('ÁREA MEJORA COMPETENCIAL'!S157),"",COUNTIF(H157:L157,"SI")))</f>
        <v/>
      </c>
      <c r="O157" s="300" t="str">
        <f>IF(ISBLANK('ÁREA MEJORA COMPETENCIAL'!S157),"",
IF('ÁREA MEJORA COMPETENCIAL'!Y157=1,12,
IF('ÁREA MEJORA COMPETENCIAL'!Y157=2,24,
IF('ÁREA MEJORA COMPETENCIAL'!Y157=3,37,IF('ÁREA MEJORA COMPETENCIAL'!T157=4,54,
IF('ÁREA MEJORA COMPETENCIAL'!Y157=5,66,
IF('ÁREA MEJORA COMPETENCIAL'!Y157=6,79,
IF('ÁREA MEJORA COMPETENCIAL'!Y157=7,95,
IF('ÁREA MEJORA COMPETENCIAL'!Y157=8,108,
IF('ÁREA MEJORA COMPETENCIAL'!Y157=9,120,
IF('ÁREA MEJORA COMPETENCIAL'!Y157=10,132,
IF('ÁREA MEJORA COMPETENCIAL'!Y157=11,145,
IF('ÁREA MEJORA COMPETENCIAL'!Y157=12,161,
IF('ÁREA MEJORA COMPETENCIAL'!Y157=13,174,
IF('ÁREA MEJORA COMPETENCIAL'!Y157=14,186,
IF('ÁREA MEJORA COMPETENCIAL'!Y157=15,199,
IF('ÁREA MEJORA COMPETENCIAL'!Y157=16,211,
IF('ÁREA MEJORA COMPETENCIAL'!Y157=17,228,
IF('ÁREA MEJORA COMPETENCIAL'!Y157=18,240,
"")))))))))))))))))))</f>
        <v/>
      </c>
      <c r="P157" s="301" t="str">
        <f>IF(ISBLANK('ÁREA MEJORA COMPETENCIAL'!S157),"",
IF('ÁREA MEJORA COMPETENCIAL'!Y157=1,12,
IF('ÁREA MEJORA COMPETENCIAL'!Y157=2,24,
IF('ÁREA MEJORA COMPETENCIAL'!Y157=7,95,
IF('ÁREA MEJORA COMPETENCIAL'!Y157=8,108,
IF('ÁREA MEJORA COMPETENCIAL'!Y157=9,120,
IF('ÁREA MEJORA COMPETENCIAL'!Y157=10,132,
IF('ÁREA MEJORA COMPETENCIAL'!Y157=11,145,
IF('ÁREA MEJORA COMPETENCIAL'!Y157=12,161,
IF('ÁREA MEJORA COMPETENCIAL'!Y157=13,174,
IF('ÁREA MEJORA COMPETENCIAL'!Y157=14,186,
IF('ÁREA MEJORA COMPETENCIAL'!Y157=15,199,
IF('ÁREA MEJORA COMPETENCIAL'!Y157=16,211,
IF('ÁREA MEJORA COMPETENCIAL'!Y157=17,228,
IF('ÁREA MEJORA COMPETENCIAL'!Y157=18,240,
"")))))))))))))))</f>
        <v/>
      </c>
      <c r="Q157" s="302" t="str">
        <f>IF(ISBLANK('ÁREA MEJORA COMPETENCIAL'!S157),"",SUM('ÁREA MEJORA COMPETENCIAL'!CW157,'ÁREA ACOMPAÑAMIENTO INT TÉC'!X157,'ÁREA COMPLEMENTARIA'!CO157))</f>
        <v/>
      </c>
      <c r="R157" s="303" t="str">
        <f>IF(N157="","",IF(Q157&gt;=P157,"",IF(AND(H157="NO",'ÁREA MEJORA COMPETENCIAL'!CY157&gt;=75%,'ÁREA ACOMPAÑAMIENTO INT TÉC'!Z157&gt;=75%,'ÁREA COMPLEMENTARIA'!CQ157&gt;=75%),"SI","NO")))</f>
        <v/>
      </c>
      <c r="S157" s="303" t="str">
        <f>IF(N157="","",IF(Q157&gt;=P157,"",(IF(AND(J157="NO",'ÁREA ACOMPAÑAMIENTO INT TÉC'!Z157&gt;=75%,'ÁREA MEJORA COMPETENCIAL'!CY157&gt;=75%,'ÁREA COMPLEMENTARIA'!CQ157&gt;=75%),"SI","NO"))))</f>
        <v/>
      </c>
      <c r="T157" s="303" t="str">
        <f>IF(N157="","",IF(Q157&gt;=P157,"",(IF(AND(L157="NO",'ÁREA COMPLEMENTARIA'!CQ157&gt;=75%,'ÁREA MEJORA COMPETENCIAL'!CY157&gt;=75%,'ÁREA ACOMPAÑAMIENTO INT TÉC'!Z157&gt;=75%),"SI","NO"))))</f>
        <v/>
      </c>
      <c r="U157" s="300" t="str">
        <f t="shared" si="16"/>
        <v/>
      </c>
      <c r="V157" s="300" t="str">
        <f t="shared" si="17"/>
        <v/>
      </c>
      <c r="W157" s="300" t="str">
        <f>IF(
 Q157=0,
 "NO",
 IF(
  OR('ÁREA MEJORA COMPETENCIAL'!Y157=0, ISBLANK('ÁREA MEJORA COMPETENCIAL'!S157)),
  "",
  IF(
   AND(U157&lt;&gt;"NO PARTICIPANTE", V157&lt;&gt;"NO PARTICIPANTE"),
   "SI",
   "NO"
  )
 )
)</f>
        <v/>
      </c>
      <c r="X157" s="300" t="str">
        <f t="shared" si="18"/>
        <v/>
      </c>
      <c r="Y157" s="300" t="str">
        <f t="shared" si="19"/>
        <v/>
      </c>
      <c r="Z157" s="304" t="str">
        <f>IF(AND('ÁREA MEJORA COMPETENCIAL'!Y157&gt;6,'ÁREA MEJORA COMPETENCIAL'!CW157&gt;=32,'ÁREA ACOMPAÑAMIENTO INT TÉC'!X157&gt;=27,'ÁREA COMPLEMENTARIA'!CO157&gt;=20,Q157&gt;=P157),"SI","")</f>
        <v/>
      </c>
      <c r="AA157" s="305" t="str">
        <f>IF(ISBLANK('ÁREA MEJORA COMPETENCIAL'!S157),"",IF(Q157&gt;=P157,"",IF('ÁREA COMPLEMENTARIA'!CN157="","NO PROCEDE",IF(N157=3,"",IF(OR(R157="SI",S157="SI",T157="SI"),"SI","NO")))))</f>
        <v/>
      </c>
      <c r="AB157" s="300" t="str">
        <f>IF(ISBLANK('ÁREA MEJORA COMPETENCIAL'!S157),"",IF(AA157="SI", "SI(*)",IF(OR(N157=3,X157="SI",Y157="SI",Z157="SI"),"SI","NO")))</f>
        <v/>
      </c>
      <c r="AC157" s="331" t="str">
        <f>IF(
   ISBLANK('ÁREA MEJORA COMPETENCIAL'!S157),
   "",
   IF(
      AND(
        'ÁREA MEJORA COMPETENCIAL'!Y157&gt;6,
        'ÁREA MEJORA COMPETENCIAL'!CW157&lt;=32,
        'ÁREA ACOMPAÑAMIENTO INT TÉC'!X157&lt;=27,
        'ÁREA COMPLEMENTARIA'!CO157&lt;=20,
        Q157&lt;=P157
      ),
      0,
         IF(
               Q157=0,
               0,
               IF(
                  Z157="SI",
                  Q157/P157,
                  IF(
                     AA157="SI",
                     75/100,IF(P157=12,Q157/P157, IF(P157=24,Q157/P157, IF(
         AND('ÁREA MEJORA COMPETENCIAL'!Y157&gt;6, N157&lt;3),
         N157/3,      IF(
            OR(P157="", P157=0),
            N157/3,
                     ""
                  )
               )
            )
         )
      )
   )
)))</f>
        <v/>
      </c>
      <c r="AD157" s="7"/>
      <c r="AE157" s="5"/>
      <c r="AF157" s="5"/>
      <c r="AG157" s="5"/>
      <c r="AH157" s="5"/>
      <c r="AI157" s="5"/>
      <c r="AJ157" s="5"/>
      <c r="AK157" s="5"/>
      <c r="AL157" s="5"/>
      <c r="AM157" s="5"/>
      <c r="AN157" s="5"/>
      <c r="AO157" s="138"/>
    </row>
    <row r="158" spans="1:41" s="59" customFormat="1" ht="18" customHeight="1" x14ac:dyDescent="0.3">
      <c r="A158" s="290" t="str">
        <f>IF(ISBLANK('ÁREA MEJORA COMPETENCIAL'!A158),"",'ÁREA MEJORA COMPETENCIAL'!A158)</f>
        <v/>
      </c>
      <c r="B158" s="291" t="str">
        <f>IF(ISBLANK('ÁREA MEJORA COMPETENCIAL'!B158),"",'ÁREA MEJORA COMPETENCIAL'!B158)</f>
        <v/>
      </c>
      <c r="C158" s="291" t="str">
        <f>IF(ISBLANK('ÁREA MEJORA COMPETENCIAL'!C158),"",'ÁREA MEJORA COMPETENCIAL'!C158)</f>
        <v/>
      </c>
      <c r="D158" s="292" t="str">
        <f>IF(ISBLANK('ÁREA MEJORA COMPETENCIAL'!D158),"",'ÁREA MEJORA COMPETENCIAL'!D158)</f>
        <v/>
      </c>
      <c r="E158" s="292" t="str">
        <f>IF(ISBLANK('ÁREA MEJORA COMPETENCIAL'!E158),"",'ÁREA MEJORA COMPETENCIAL'!E158)</f>
        <v/>
      </c>
      <c r="F158" s="292" t="str">
        <f>IF(ISBLANK('ÁREA MEJORA COMPETENCIAL'!F158),"",'ÁREA MEJORA COMPETENCIAL'!F158)</f>
        <v/>
      </c>
      <c r="G158" s="293"/>
      <c r="H158" s="294" t="str">
        <f>IF(ISBLANK('ÁREA MEJORA COMPETENCIAL'!S158),"",IF('ÁREA MEJORA COMPETENCIAL'!CX158="","",IF('ÁREA MEJORA COMPETENCIAL'!CX158&gt;=0,"SI","NO")))</f>
        <v/>
      </c>
      <c r="I158" s="295" t="str">
        <f>IF('ÁREA MEJORA COMPETENCIAL'!CY158="VER RESULTADOS","",'ÁREA MEJORA COMPETENCIAL'!CY158)</f>
        <v/>
      </c>
      <c r="J158" s="296" t="str">
        <f>IF(ISBLANK('ÁREA MEJORA COMPETENCIAL'!S158),"",IF('ÁREA MEJORA COMPETENCIAL'!CX158="","",IF('ÁREA ACOMPAÑAMIENTO INT TÉC'!Y158&gt;=0,"SI","NO")))</f>
        <v/>
      </c>
      <c r="K158" s="297" t="str">
        <f>IF('ÁREA ACOMPAÑAMIENTO INT TÉC'!Z158="VER RESULTADOS","",'ÁREA ACOMPAÑAMIENTO INT TÉC'!Z158)</f>
        <v/>
      </c>
      <c r="L158" s="298" t="str">
        <f>IF(ISBLANK('ÁREA MEJORA COMPETENCIAL'!S158),"",IF('ÁREA MEJORA COMPETENCIAL'!CX158="","",IF('ÁREA COMPLEMENTARIA'!CP158&gt;=0,"SI","NO")))</f>
        <v/>
      </c>
      <c r="M158" s="299" t="str">
        <f>IF('ÁREA COMPLEMENTARIA'!CQ158="VER RESULTADOS","",'ÁREA COMPLEMENTARIA'!CQ158)</f>
        <v/>
      </c>
      <c r="N158" s="300" t="str">
        <f>IF('ÁREA MEJORA COMPETENCIAL'!CX158="","",IF(ISBLANK('ÁREA MEJORA COMPETENCIAL'!S158),"",COUNTIF(H158:L158,"SI")))</f>
        <v/>
      </c>
      <c r="O158" s="300" t="str">
        <f>IF(ISBLANK('ÁREA MEJORA COMPETENCIAL'!S158),"",
IF('ÁREA MEJORA COMPETENCIAL'!Y158=1,12,
IF('ÁREA MEJORA COMPETENCIAL'!Y158=2,24,
IF('ÁREA MEJORA COMPETENCIAL'!Y158=3,37,IF('ÁREA MEJORA COMPETENCIAL'!T158=4,54,
IF('ÁREA MEJORA COMPETENCIAL'!Y158=5,66,
IF('ÁREA MEJORA COMPETENCIAL'!Y158=6,79,
IF('ÁREA MEJORA COMPETENCIAL'!Y158=7,95,
IF('ÁREA MEJORA COMPETENCIAL'!Y158=8,108,
IF('ÁREA MEJORA COMPETENCIAL'!Y158=9,120,
IF('ÁREA MEJORA COMPETENCIAL'!Y158=10,132,
IF('ÁREA MEJORA COMPETENCIAL'!Y158=11,145,
IF('ÁREA MEJORA COMPETENCIAL'!Y158=12,161,
IF('ÁREA MEJORA COMPETENCIAL'!Y158=13,174,
IF('ÁREA MEJORA COMPETENCIAL'!Y158=14,186,
IF('ÁREA MEJORA COMPETENCIAL'!Y158=15,199,
IF('ÁREA MEJORA COMPETENCIAL'!Y158=16,211,
IF('ÁREA MEJORA COMPETENCIAL'!Y158=17,228,
IF('ÁREA MEJORA COMPETENCIAL'!Y158=18,240,
"")))))))))))))))))))</f>
        <v/>
      </c>
      <c r="P158" s="301" t="str">
        <f>IF(ISBLANK('ÁREA MEJORA COMPETENCIAL'!S158),"",
IF('ÁREA MEJORA COMPETENCIAL'!Y158=1,12,
IF('ÁREA MEJORA COMPETENCIAL'!Y158=2,24,
IF('ÁREA MEJORA COMPETENCIAL'!Y158=7,95,
IF('ÁREA MEJORA COMPETENCIAL'!Y158=8,108,
IF('ÁREA MEJORA COMPETENCIAL'!Y158=9,120,
IF('ÁREA MEJORA COMPETENCIAL'!Y158=10,132,
IF('ÁREA MEJORA COMPETENCIAL'!Y158=11,145,
IF('ÁREA MEJORA COMPETENCIAL'!Y158=12,161,
IF('ÁREA MEJORA COMPETENCIAL'!Y158=13,174,
IF('ÁREA MEJORA COMPETENCIAL'!Y158=14,186,
IF('ÁREA MEJORA COMPETENCIAL'!Y158=15,199,
IF('ÁREA MEJORA COMPETENCIAL'!Y158=16,211,
IF('ÁREA MEJORA COMPETENCIAL'!Y158=17,228,
IF('ÁREA MEJORA COMPETENCIAL'!Y158=18,240,
"")))))))))))))))</f>
        <v/>
      </c>
      <c r="Q158" s="302" t="str">
        <f>IF(ISBLANK('ÁREA MEJORA COMPETENCIAL'!S158),"",SUM('ÁREA MEJORA COMPETENCIAL'!CW158,'ÁREA ACOMPAÑAMIENTO INT TÉC'!X158,'ÁREA COMPLEMENTARIA'!CO158))</f>
        <v/>
      </c>
      <c r="R158" s="303" t="str">
        <f>IF(N158="","",IF(Q158&gt;=P158,"",IF(AND(H158="NO",'ÁREA MEJORA COMPETENCIAL'!CY158&gt;=75%,'ÁREA ACOMPAÑAMIENTO INT TÉC'!Z158&gt;=75%,'ÁREA COMPLEMENTARIA'!CQ158&gt;=75%),"SI","NO")))</f>
        <v/>
      </c>
      <c r="S158" s="303" t="str">
        <f>IF(N158="","",IF(Q158&gt;=P158,"",(IF(AND(J158="NO",'ÁREA ACOMPAÑAMIENTO INT TÉC'!Z158&gt;=75%,'ÁREA MEJORA COMPETENCIAL'!CY158&gt;=75%,'ÁREA COMPLEMENTARIA'!CQ158&gt;=75%),"SI","NO"))))</f>
        <v/>
      </c>
      <c r="T158" s="303" t="str">
        <f>IF(N158="","",IF(Q158&gt;=P158,"",(IF(AND(L158="NO",'ÁREA COMPLEMENTARIA'!CQ158&gt;=75%,'ÁREA MEJORA COMPETENCIAL'!CY158&gt;=75%,'ÁREA ACOMPAÑAMIENTO INT TÉC'!Z158&gt;=75%),"SI","NO"))))</f>
        <v/>
      </c>
      <c r="U158" s="300" t="str">
        <f t="shared" si="16"/>
        <v/>
      </c>
      <c r="V158" s="300" t="str">
        <f t="shared" si="17"/>
        <v/>
      </c>
      <c r="W158" s="300" t="str">
        <f>IF(
 Q158=0,
 "NO",
 IF(
  OR('ÁREA MEJORA COMPETENCIAL'!Y158=0, ISBLANK('ÁREA MEJORA COMPETENCIAL'!S158)),
  "",
  IF(
   AND(U158&lt;&gt;"NO PARTICIPANTE", V158&lt;&gt;"NO PARTICIPANTE"),
   "SI",
   "NO"
  )
 )
)</f>
        <v/>
      </c>
      <c r="X158" s="300" t="str">
        <f t="shared" si="18"/>
        <v/>
      </c>
      <c r="Y158" s="300" t="str">
        <f t="shared" si="19"/>
        <v/>
      </c>
      <c r="Z158" s="304" t="str">
        <f>IF(AND('ÁREA MEJORA COMPETENCIAL'!Y158&gt;6,'ÁREA MEJORA COMPETENCIAL'!CW158&gt;=32,'ÁREA ACOMPAÑAMIENTO INT TÉC'!X158&gt;=27,'ÁREA COMPLEMENTARIA'!CO158&gt;=20,Q158&gt;=P158),"SI","")</f>
        <v/>
      </c>
      <c r="AA158" s="305" t="str">
        <f>IF(ISBLANK('ÁREA MEJORA COMPETENCIAL'!S158),"",IF(Q158&gt;=P158,"",IF('ÁREA COMPLEMENTARIA'!CN158="","NO PROCEDE",IF(N158=3,"",IF(OR(R158="SI",S158="SI",T158="SI"),"SI","NO")))))</f>
        <v/>
      </c>
      <c r="AB158" s="300" t="str">
        <f>IF(ISBLANK('ÁREA MEJORA COMPETENCIAL'!S158),"",IF(AA158="SI", "SI(*)",IF(OR(N158=3,X158="SI",Y158="SI",Z158="SI"),"SI","NO")))</f>
        <v/>
      </c>
      <c r="AC158" s="331" t="str">
        <f>IF(
   ISBLANK('ÁREA MEJORA COMPETENCIAL'!S158),
   "",
   IF(
      AND(
        'ÁREA MEJORA COMPETENCIAL'!Y158&gt;6,
        'ÁREA MEJORA COMPETENCIAL'!CW158&lt;=32,
        'ÁREA ACOMPAÑAMIENTO INT TÉC'!X158&lt;=27,
        'ÁREA COMPLEMENTARIA'!CO158&lt;=20,
        Q158&lt;=P158
      ),
      0,
         IF(
               Q158=0,
               0,
               IF(
                  Z158="SI",
                  Q158/P158,
                  IF(
                     AA158="SI",
                     75/100,IF(P158=12,Q158/P158, IF(P158=24,Q158/P158, IF(
         AND('ÁREA MEJORA COMPETENCIAL'!Y158&gt;6, N158&lt;3),
         N158/3,      IF(
            OR(P158="", P158=0),
            N158/3,
                     ""
                  )
               )
            )
         )
      )
   )
)))</f>
        <v/>
      </c>
      <c r="AD158" s="7"/>
      <c r="AE158" s="5"/>
      <c r="AF158" s="5"/>
      <c r="AG158" s="5"/>
      <c r="AH158" s="5"/>
      <c r="AI158" s="5"/>
      <c r="AJ158" s="5"/>
      <c r="AK158" s="5"/>
      <c r="AL158" s="5"/>
      <c r="AM158" s="5"/>
      <c r="AN158" s="5"/>
      <c r="AO158" s="138"/>
    </row>
    <row r="159" spans="1:41" s="59" customFormat="1" ht="18" customHeight="1" x14ac:dyDescent="0.3">
      <c r="A159" s="290" t="str">
        <f>IF(ISBLANK('ÁREA MEJORA COMPETENCIAL'!A159),"",'ÁREA MEJORA COMPETENCIAL'!A159)</f>
        <v/>
      </c>
      <c r="B159" s="291" t="str">
        <f>IF(ISBLANK('ÁREA MEJORA COMPETENCIAL'!B159),"",'ÁREA MEJORA COMPETENCIAL'!B159)</f>
        <v/>
      </c>
      <c r="C159" s="291" t="str">
        <f>IF(ISBLANK('ÁREA MEJORA COMPETENCIAL'!C159),"",'ÁREA MEJORA COMPETENCIAL'!C159)</f>
        <v/>
      </c>
      <c r="D159" s="292" t="str">
        <f>IF(ISBLANK('ÁREA MEJORA COMPETENCIAL'!D159),"",'ÁREA MEJORA COMPETENCIAL'!D159)</f>
        <v/>
      </c>
      <c r="E159" s="292" t="str">
        <f>IF(ISBLANK('ÁREA MEJORA COMPETENCIAL'!E159),"",'ÁREA MEJORA COMPETENCIAL'!E159)</f>
        <v/>
      </c>
      <c r="F159" s="292" t="str">
        <f>IF(ISBLANK('ÁREA MEJORA COMPETENCIAL'!F159),"",'ÁREA MEJORA COMPETENCIAL'!F159)</f>
        <v/>
      </c>
      <c r="G159" s="293"/>
      <c r="H159" s="294" t="str">
        <f>IF(ISBLANK('ÁREA MEJORA COMPETENCIAL'!S159),"",IF('ÁREA MEJORA COMPETENCIAL'!CX159="","",IF('ÁREA MEJORA COMPETENCIAL'!CX159&gt;=0,"SI","NO")))</f>
        <v/>
      </c>
      <c r="I159" s="295" t="str">
        <f>IF('ÁREA MEJORA COMPETENCIAL'!CY159="VER RESULTADOS","",'ÁREA MEJORA COMPETENCIAL'!CY159)</f>
        <v/>
      </c>
      <c r="J159" s="296" t="str">
        <f>IF(ISBLANK('ÁREA MEJORA COMPETENCIAL'!S159),"",IF('ÁREA MEJORA COMPETENCIAL'!CX159="","",IF('ÁREA ACOMPAÑAMIENTO INT TÉC'!Y159&gt;=0,"SI","NO")))</f>
        <v/>
      </c>
      <c r="K159" s="297" t="str">
        <f>IF('ÁREA ACOMPAÑAMIENTO INT TÉC'!Z159="VER RESULTADOS","",'ÁREA ACOMPAÑAMIENTO INT TÉC'!Z159)</f>
        <v/>
      </c>
      <c r="L159" s="298" t="str">
        <f>IF(ISBLANK('ÁREA MEJORA COMPETENCIAL'!S159),"",IF('ÁREA MEJORA COMPETENCIAL'!CX159="","",IF('ÁREA COMPLEMENTARIA'!CP159&gt;=0,"SI","NO")))</f>
        <v/>
      </c>
      <c r="M159" s="299" t="str">
        <f>IF('ÁREA COMPLEMENTARIA'!CQ159="VER RESULTADOS","",'ÁREA COMPLEMENTARIA'!CQ159)</f>
        <v/>
      </c>
      <c r="N159" s="300" t="str">
        <f>IF('ÁREA MEJORA COMPETENCIAL'!CX159="","",IF(ISBLANK('ÁREA MEJORA COMPETENCIAL'!S159),"",COUNTIF(H159:L159,"SI")))</f>
        <v/>
      </c>
      <c r="O159" s="300" t="str">
        <f>IF(ISBLANK('ÁREA MEJORA COMPETENCIAL'!S159),"",
IF('ÁREA MEJORA COMPETENCIAL'!Y159=1,12,
IF('ÁREA MEJORA COMPETENCIAL'!Y159=2,24,
IF('ÁREA MEJORA COMPETENCIAL'!Y159=3,37,IF('ÁREA MEJORA COMPETENCIAL'!T159=4,54,
IF('ÁREA MEJORA COMPETENCIAL'!Y159=5,66,
IF('ÁREA MEJORA COMPETENCIAL'!Y159=6,79,
IF('ÁREA MEJORA COMPETENCIAL'!Y159=7,95,
IF('ÁREA MEJORA COMPETENCIAL'!Y159=8,108,
IF('ÁREA MEJORA COMPETENCIAL'!Y159=9,120,
IF('ÁREA MEJORA COMPETENCIAL'!Y159=10,132,
IF('ÁREA MEJORA COMPETENCIAL'!Y159=11,145,
IF('ÁREA MEJORA COMPETENCIAL'!Y159=12,161,
IF('ÁREA MEJORA COMPETENCIAL'!Y159=13,174,
IF('ÁREA MEJORA COMPETENCIAL'!Y159=14,186,
IF('ÁREA MEJORA COMPETENCIAL'!Y159=15,199,
IF('ÁREA MEJORA COMPETENCIAL'!Y159=16,211,
IF('ÁREA MEJORA COMPETENCIAL'!Y159=17,228,
IF('ÁREA MEJORA COMPETENCIAL'!Y159=18,240,
"")))))))))))))))))))</f>
        <v/>
      </c>
      <c r="P159" s="301" t="str">
        <f>IF(ISBLANK('ÁREA MEJORA COMPETENCIAL'!S159),"",
IF('ÁREA MEJORA COMPETENCIAL'!Y159=1,12,
IF('ÁREA MEJORA COMPETENCIAL'!Y159=2,24,
IF('ÁREA MEJORA COMPETENCIAL'!Y159=7,95,
IF('ÁREA MEJORA COMPETENCIAL'!Y159=8,108,
IF('ÁREA MEJORA COMPETENCIAL'!Y159=9,120,
IF('ÁREA MEJORA COMPETENCIAL'!Y159=10,132,
IF('ÁREA MEJORA COMPETENCIAL'!Y159=11,145,
IF('ÁREA MEJORA COMPETENCIAL'!Y159=12,161,
IF('ÁREA MEJORA COMPETENCIAL'!Y159=13,174,
IF('ÁREA MEJORA COMPETENCIAL'!Y159=14,186,
IF('ÁREA MEJORA COMPETENCIAL'!Y159=15,199,
IF('ÁREA MEJORA COMPETENCIAL'!Y159=16,211,
IF('ÁREA MEJORA COMPETENCIAL'!Y159=17,228,
IF('ÁREA MEJORA COMPETENCIAL'!Y159=18,240,
"")))))))))))))))</f>
        <v/>
      </c>
      <c r="Q159" s="302" t="str">
        <f>IF(ISBLANK('ÁREA MEJORA COMPETENCIAL'!S159),"",SUM('ÁREA MEJORA COMPETENCIAL'!CW159,'ÁREA ACOMPAÑAMIENTO INT TÉC'!X159,'ÁREA COMPLEMENTARIA'!CO159))</f>
        <v/>
      </c>
      <c r="R159" s="303" t="str">
        <f>IF(N159="","",IF(Q159&gt;=P159,"",IF(AND(H159="NO",'ÁREA MEJORA COMPETENCIAL'!CY159&gt;=75%,'ÁREA ACOMPAÑAMIENTO INT TÉC'!Z159&gt;=75%,'ÁREA COMPLEMENTARIA'!CQ159&gt;=75%),"SI","NO")))</f>
        <v/>
      </c>
      <c r="S159" s="303" t="str">
        <f>IF(N159="","",IF(Q159&gt;=P159,"",(IF(AND(J159="NO",'ÁREA ACOMPAÑAMIENTO INT TÉC'!Z159&gt;=75%,'ÁREA MEJORA COMPETENCIAL'!CY159&gt;=75%,'ÁREA COMPLEMENTARIA'!CQ159&gt;=75%),"SI","NO"))))</f>
        <v/>
      </c>
      <c r="T159" s="303" t="str">
        <f>IF(N159="","",IF(Q159&gt;=P159,"",(IF(AND(L159="NO",'ÁREA COMPLEMENTARIA'!CQ159&gt;=75%,'ÁREA MEJORA COMPETENCIAL'!CY159&gt;=75%,'ÁREA ACOMPAÑAMIENTO INT TÉC'!Z159&gt;=75%),"SI","NO"))))</f>
        <v/>
      </c>
      <c r="U159" s="300" t="str">
        <f t="shared" si="16"/>
        <v/>
      </c>
      <c r="V159" s="300" t="str">
        <f t="shared" si="17"/>
        <v/>
      </c>
      <c r="W159" s="300" t="str">
        <f>IF(
 Q159=0,
 "NO",
 IF(
  OR('ÁREA MEJORA COMPETENCIAL'!Y159=0, ISBLANK('ÁREA MEJORA COMPETENCIAL'!S159)),
  "",
  IF(
   AND(U159&lt;&gt;"NO PARTICIPANTE", V159&lt;&gt;"NO PARTICIPANTE"),
   "SI",
   "NO"
  )
 )
)</f>
        <v/>
      </c>
      <c r="X159" s="300" t="str">
        <f t="shared" si="18"/>
        <v/>
      </c>
      <c r="Y159" s="300" t="str">
        <f t="shared" si="19"/>
        <v/>
      </c>
      <c r="Z159" s="304" t="str">
        <f>IF(AND('ÁREA MEJORA COMPETENCIAL'!Y159&gt;6,'ÁREA MEJORA COMPETENCIAL'!CW159&gt;=32,'ÁREA ACOMPAÑAMIENTO INT TÉC'!X159&gt;=27,'ÁREA COMPLEMENTARIA'!CO159&gt;=20,Q159&gt;=P159),"SI","")</f>
        <v/>
      </c>
      <c r="AA159" s="305" t="str">
        <f>IF(ISBLANK('ÁREA MEJORA COMPETENCIAL'!S159),"",IF(Q159&gt;=P159,"",IF('ÁREA COMPLEMENTARIA'!CN159="","NO PROCEDE",IF(N159=3,"",IF(OR(R159="SI",S159="SI",T159="SI"),"SI","NO")))))</f>
        <v/>
      </c>
      <c r="AB159" s="300" t="str">
        <f>IF(ISBLANK('ÁREA MEJORA COMPETENCIAL'!S159),"",IF(AA159="SI", "SI(*)",IF(OR(N159=3,X159="SI",Y159="SI",Z159="SI"),"SI","NO")))</f>
        <v/>
      </c>
      <c r="AC159" s="331" t="str">
        <f>IF(
   ISBLANK('ÁREA MEJORA COMPETENCIAL'!S159),
   "",
   IF(
      AND(
        'ÁREA MEJORA COMPETENCIAL'!Y159&gt;6,
        'ÁREA MEJORA COMPETENCIAL'!CW159&lt;=32,
        'ÁREA ACOMPAÑAMIENTO INT TÉC'!X159&lt;=27,
        'ÁREA COMPLEMENTARIA'!CO159&lt;=20,
        Q159&lt;=P159
      ),
      0,
         IF(
               Q159=0,
               0,
               IF(
                  Z159="SI",
                  Q159/P159,
                  IF(
                     AA159="SI",
                     75/100,IF(P159=12,Q159/P159, IF(P159=24,Q159/P159, IF(
         AND('ÁREA MEJORA COMPETENCIAL'!Y159&gt;6, N159&lt;3),
         N159/3,      IF(
            OR(P159="", P159=0),
            N159/3,
                     ""
                  )
               )
            )
         )
      )
   )
)))</f>
        <v/>
      </c>
      <c r="AD159" s="7"/>
      <c r="AE159" s="5"/>
      <c r="AF159" s="5"/>
      <c r="AG159" s="5"/>
      <c r="AH159" s="5"/>
      <c r="AI159" s="5"/>
      <c r="AJ159" s="5"/>
      <c r="AK159" s="5"/>
      <c r="AL159" s="5"/>
      <c r="AM159" s="5"/>
      <c r="AN159" s="5"/>
      <c r="AO159" s="138"/>
    </row>
    <row r="160" spans="1:41" s="59" customFormat="1" ht="18" customHeight="1" x14ac:dyDescent="0.3">
      <c r="A160" s="290" t="str">
        <f>IF(ISBLANK('ÁREA MEJORA COMPETENCIAL'!A160),"",'ÁREA MEJORA COMPETENCIAL'!A160)</f>
        <v/>
      </c>
      <c r="B160" s="291" t="str">
        <f>IF(ISBLANK('ÁREA MEJORA COMPETENCIAL'!B160),"",'ÁREA MEJORA COMPETENCIAL'!B160)</f>
        <v/>
      </c>
      <c r="C160" s="291" t="str">
        <f>IF(ISBLANK('ÁREA MEJORA COMPETENCIAL'!C160),"",'ÁREA MEJORA COMPETENCIAL'!C160)</f>
        <v/>
      </c>
      <c r="D160" s="292" t="str">
        <f>IF(ISBLANK('ÁREA MEJORA COMPETENCIAL'!D160),"",'ÁREA MEJORA COMPETENCIAL'!D160)</f>
        <v/>
      </c>
      <c r="E160" s="292" t="str">
        <f>IF(ISBLANK('ÁREA MEJORA COMPETENCIAL'!E160),"",'ÁREA MEJORA COMPETENCIAL'!E160)</f>
        <v/>
      </c>
      <c r="F160" s="292" t="str">
        <f>IF(ISBLANK('ÁREA MEJORA COMPETENCIAL'!F160),"",'ÁREA MEJORA COMPETENCIAL'!F160)</f>
        <v/>
      </c>
      <c r="G160" s="293"/>
      <c r="H160" s="294" t="str">
        <f>IF(ISBLANK('ÁREA MEJORA COMPETENCIAL'!S160),"",IF('ÁREA MEJORA COMPETENCIAL'!CX160="","",IF('ÁREA MEJORA COMPETENCIAL'!CX160&gt;=0,"SI","NO")))</f>
        <v/>
      </c>
      <c r="I160" s="295" t="str">
        <f>IF('ÁREA MEJORA COMPETENCIAL'!CY160="VER RESULTADOS","",'ÁREA MEJORA COMPETENCIAL'!CY160)</f>
        <v/>
      </c>
      <c r="J160" s="296" t="str">
        <f>IF(ISBLANK('ÁREA MEJORA COMPETENCIAL'!S160),"",IF('ÁREA MEJORA COMPETENCIAL'!CX160="","",IF('ÁREA ACOMPAÑAMIENTO INT TÉC'!Y160&gt;=0,"SI","NO")))</f>
        <v/>
      </c>
      <c r="K160" s="297" t="str">
        <f>IF('ÁREA ACOMPAÑAMIENTO INT TÉC'!Z160="VER RESULTADOS","",'ÁREA ACOMPAÑAMIENTO INT TÉC'!Z160)</f>
        <v/>
      </c>
      <c r="L160" s="298" t="str">
        <f>IF(ISBLANK('ÁREA MEJORA COMPETENCIAL'!S160),"",IF('ÁREA MEJORA COMPETENCIAL'!CX160="","",IF('ÁREA COMPLEMENTARIA'!CP160&gt;=0,"SI","NO")))</f>
        <v/>
      </c>
      <c r="M160" s="299" t="str">
        <f>IF('ÁREA COMPLEMENTARIA'!CQ160="VER RESULTADOS","",'ÁREA COMPLEMENTARIA'!CQ160)</f>
        <v/>
      </c>
      <c r="N160" s="300" t="str">
        <f>IF('ÁREA MEJORA COMPETENCIAL'!CX160="","",IF(ISBLANK('ÁREA MEJORA COMPETENCIAL'!S160),"",COUNTIF(H160:L160,"SI")))</f>
        <v/>
      </c>
      <c r="O160" s="300" t="str">
        <f>IF(ISBLANK('ÁREA MEJORA COMPETENCIAL'!S160),"",
IF('ÁREA MEJORA COMPETENCIAL'!Y160=1,12,
IF('ÁREA MEJORA COMPETENCIAL'!Y160=2,24,
IF('ÁREA MEJORA COMPETENCIAL'!Y160=3,37,IF('ÁREA MEJORA COMPETENCIAL'!T160=4,54,
IF('ÁREA MEJORA COMPETENCIAL'!Y160=5,66,
IF('ÁREA MEJORA COMPETENCIAL'!Y160=6,79,
IF('ÁREA MEJORA COMPETENCIAL'!Y160=7,95,
IF('ÁREA MEJORA COMPETENCIAL'!Y160=8,108,
IF('ÁREA MEJORA COMPETENCIAL'!Y160=9,120,
IF('ÁREA MEJORA COMPETENCIAL'!Y160=10,132,
IF('ÁREA MEJORA COMPETENCIAL'!Y160=11,145,
IF('ÁREA MEJORA COMPETENCIAL'!Y160=12,161,
IF('ÁREA MEJORA COMPETENCIAL'!Y160=13,174,
IF('ÁREA MEJORA COMPETENCIAL'!Y160=14,186,
IF('ÁREA MEJORA COMPETENCIAL'!Y160=15,199,
IF('ÁREA MEJORA COMPETENCIAL'!Y160=16,211,
IF('ÁREA MEJORA COMPETENCIAL'!Y160=17,228,
IF('ÁREA MEJORA COMPETENCIAL'!Y160=18,240,
"")))))))))))))))))))</f>
        <v/>
      </c>
      <c r="P160" s="301" t="str">
        <f>IF(ISBLANK('ÁREA MEJORA COMPETENCIAL'!S160),"",
IF('ÁREA MEJORA COMPETENCIAL'!Y160=1,12,
IF('ÁREA MEJORA COMPETENCIAL'!Y160=2,24,
IF('ÁREA MEJORA COMPETENCIAL'!Y160=7,95,
IF('ÁREA MEJORA COMPETENCIAL'!Y160=8,108,
IF('ÁREA MEJORA COMPETENCIAL'!Y160=9,120,
IF('ÁREA MEJORA COMPETENCIAL'!Y160=10,132,
IF('ÁREA MEJORA COMPETENCIAL'!Y160=11,145,
IF('ÁREA MEJORA COMPETENCIAL'!Y160=12,161,
IF('ÁREA MEJORA COMPETENCIAL'!Y160=13,174,
IF('ÁREA MEJORA COMPETENCIAL'!Y160=14,186,
IF('ÁREA MEJORA COMPETENCIAL'!Y160=15,199,
IF('ÁREA MEJORA COMPETENCIAL'!Y160=16,211,
IF('ÁREA MEJORA COMPETENCIAL'!Y160=17,228,
IF('ÁREA MEJORA COMPETENCIAL'!Y160=18,240,
"")))))))))))))))</f>
        <v/>
      </c>
      <c r="Q160" s="302" t="str">
        <f>IF(ISBLANK('ÁREA MEJORA COMPETENCIAL'!S160),"",SUM('ÁREA MEJORA COMPETENCIAL'!CW160,'ÁREA ACOMPAÑAMIENTO INT TÉC'!X160,'ÁREA COMPLEMENTARIA'!CO160))</f>
        <v/>
      </c>
      <c r="R160" s="303" t="str">
        <f>IF(N160="","",IF(Q160&gt;=P160,"",IF(AND(H160="NO",'ÁREA MEJORA COMPETENCIAL'!CY160&gt;=75%,'ÁREA ACOMPAÑAMIENTO INT TÉC'!Z160&gt;=75%,'ÁREA COMPLEMENTARIA'!CQ160&gt;=75%),"SI","NO")))</f>
        <v/>
      </c>
      <c r="S160" s="303" t="str">
        <f>IF(N160="","",IF(Q160&gt;=P160,"",(IF(AND(J160="NO",'ÁREA ACOMPAÑAMIENTO INT TÉC'!Z160&gt;=75%,'ÁREA MEJORA COMPETENCIAL'!CY160&gt;=75%,'ÁREA COMPLEMENTARIA'!CQ160&gt;=75%),"SI","NO"))))</f>
        <v/>
      </c>
      <c r="T160" s="303" t="str">
        <f>IF(N160="","",IF(Q160&gt;=P160,"",(IF(AND(L160="NO",'ÁREA COMPLEMENTARIA'!CQ160&gt;=75%,'ÁREA MEJORA COMPETENCIAL'!CY160&gt;=75%,'ÁREA ACOMPAÑAMIENTO INT TÉC'!Z160&gt;=75%),"SI","NO"))))</f>
        <v/>
      </c>
      <c r="U160" s="300" t="str">
        <f t="shared" si="16"/>
        <v/>
      </c>
      <c r="V160" s="300" t="str">
        <f t="shared" si="17"/>
        <v/>
      </c>
      <c r="W160" s="300" t="str">
        <f>IF(
 Q160=0,
 "NO",
 IF(
  OR('ÁREA MEJORA COMPETENCIAL'!Y160=0, ISBLANK('ÁREA MEJORA COMPETENCIAL'!S160)),
  "",
  IF(
   AND(U160&lt;&gt;"NO PARTICIPANTE", V160&lt;&gt;"NO PARTICIPANTE"),
   "SI",
   "NO"
  )
 )
)</f>
        <v/>
      </c>
      <c r="X160" s="300" t="str">
        <f t="shared" si="18"/>
        <v/>
      </c>
      <c r="Y160" s="300" t="str">
        <f t="shared" si="19"/>
        <v/>
      </c>
      <c r="Z160" s="304" t="str">
        <f>IF(AND('ÁREA MEJORA COMPETENCIAL'!Y160&gt;6,'ÁREA MEJORA COMPETENCIAL'!CW160&gt;=32,'ÁREA ACOMPAÑAMIENTO INT TÉC'!X160&gt;=27,'ÁREA COMPLEMENTARIA'!CO160&gt;=20,Q160&gt;=P160),"SI","")</f>
        <v/>
      </c>
      <c r="AA160" s="305" t="str">
        <f>IF(ISBLANK('ÁREA MEJORA COMPETENCIAL'!S160),"",IF(Q160&gt;=P160,"",IF('ÁREA COMPLEMENTARIA'!CN160="","NO PROCEDE",IF(N160=3,"",IF(OR(R160="SI",S160="SI",T160="SI"),"SI","NO")))))</f>
        <v/>
      </c>
      <c r="AB160" s="300" t="str">
        <f>IF(ISBLANK('ÁREA MEJORA COMPETENCIAL'!S160),"",IF(AA160="SI", "SI(*)",IF(OR(N160=3,X160="SI",Y160="SI",Z160="SI"),"SI","NO")))</f>
        <v/>
      </c>
      <c r="AC160" s="331" t="str">
        <f>IF(
   ISBLANK('ÁREA MEJORA COMPETENCIAL'!S160),
   "",
   IF(
      AND(
        'ÁREA MEJORA COMPETENCIAL'!Y160&gt;6,
        'ÁREA MEJORA COMPETENCIAL'!CW160&lt;=32,
        'ÁREA ACOMPAÑAMIENTO INT TÉC'!X160&lt;=27,
        'ÁREA COMPLEMENTARIA'!CO160&lt;=20,
        Q160&lt;=P160
      ),
      0,
         IF(
               Q160=0,
               0,
               IF(
                  Z160="SI",
                  Q160/P160,
                  IF(
                     AA160="SI",
                     75/100,IF(P160=12,Q160/P160, IF(P160=24,Q160/P160, IF(
         AND('ÁREA MEJORA COMPETENCIAL'!Y160&gt;6, N160&lt;3),
         N160/3,      IF(
            OR(P160="", P160=0),
            N160/3,
                     ""
                  )
               )
            )
         )
      )
   )
)))</f>
        <v/>
      </c>
      <c r="AD160" s="7"/>
      <c r="AE160" s="5"/>
      <c r="AF160" s="5"/>
      <c r="AG160" s="5"/>
      <c r="AH160" s="5"/>
      <c r="AI160" s="5"/>
      <c r="AJ160" s="5"/>
      <c r="AK160" s="5"/>
      <c r="AL160" s="5"/>
      <c r="AM160" s="5"/>
      <c r="AN160" s="5"/>
      <c r="AO160" s="138"/>
    </row>
    <row r="161" spans="1:42" s="59" customFormat="1" ht="18" customHeight="1" x14ac:dyDescent="0.3">
      <c r="A161" s="290" t="str">
        <f>IF(ISBLANK('ÁREA MEJORA COMPETENCIAL'!A161),"",'ÁREA MEJORA COMPETENCIAL'!A161)</f>
        <v/>
      </c>
      <c r="B161" s="291" t="str">
        <f>IF(ISBLANK('ÁREA MEJORA COMPETENCIAL'!B161),"",'ÁREA MEJORA COMPETENCIAL'!B161)</f>
        <v/>
      </c>
      <c r="C161" s="291" t="str">
        <f>IF(ISBLANK('ÁREA MEJORA COMPETENCIAL'!C161),"",'ÁREA MEJORA COMPETENCIAL'!C161)</f>
        <v/>
      </c>
      <c r="D161" s="292" t="str">
        <f>IF(ISBLANK('ÁREA MEJORA COMPETENCIAL'!D161),"",'ÁREA MEJORA COMPETENCIAL'!D161)</f>
        <v/>
      </c>
      <c r="E161" s="292" t="str">
        <f>IF(ISBLANK('ÁREA MEJORA COMPETENCIAL'!E161),"",'ÁREA MEJORA COMPETENCIAL'!E161)</f>
        <v/>
      </c>
      <c r="F161" s="292" t="str">
        <f>IF(ISBLANK('ÁREA MEJORA COMPETENCIAL'!F161),"",'ÁREA MEJORA COMPETENCIAL'!F161)</f>
        <v/>
      </c>
      <c r="G161" s="293"/>
      <c r="H161" s="294" t="str">
        <f>IF(ISBLANK('ÁREA MEJORA COMPETENCIAL'!S161),"",IF('ÁREA MEJORA COMPETENCIAL'!CX161="","",IF('ÁREA MEJORA COMPETENCIAL'!CX161&gt;=0,"SI","NO")))</f>
        <v/>
      </c>
      <c r="I161" s="295" t="str">
        <f>IF('ÁREA MEJORA COMPETENCIAL'!CY161="VER RESULTADOS","",'ÁREA MEJORA COMPETENCIAL'!CY161)</f>
        <v/>
      </c>
      <c r="J161" s="296" t="str">
        <f>IF(ISBLANK('ÁREA MEJORA COMPETENCIAL'!S161),"",IF('ÁREA MEJORA COMPETENCIAL'!CX161="","",IF('ÁREA ACOMPAÑAMIENTO INT TÉC'!Y161&gt;=0,"SI","NO")))</f>
        <v/>
      </c>
      <c r="K161" s="297" t="str">
        <f>IF('ÁREA ACOMPAÑAMIENTO INT TÉC'!Z161="VER RESULTADOS","",'ÁREA ACOMPAÑAMIENTO INT TÉC'!Z161)</f>
        <v/>
      </c>
      <c r="L161" s="298" t="str">
        <f>IF(ISBLANK('ÁREA MEJORA COMPETENCIAL'!S161),"",IF('ÁREA MEJORA COMPETENCIAL'!CX161="","",IF('ÁREA COMPLEMENTARIA'!CP161&gt;=0,"SI","NO")))</f>
        <v/>
      </c>
      <c r="M161" s="299" t="str">
        <f>IF('ÁREA COMPLEMENTARIA'!CQ161="VER RESULTADOS","",'ÁREA COMPLEMENTARIA'!CQ161)</f>
        <v/>
      </c>
      <c r="N161" s="300" t="str">
        <f>IF('ÁREA MEJORA COMPETENCIAL'!CX161="","",IF(ISBLANK('ÁREA MEJORA COMPETENCIAL'!S161),"",COUNTIF(H161:L161,"SI")))</f>
        <v/>
      </c>
      <c r="O161" s="300" t="str">
        <f>IF(ISBLANK('ÁREA MEJORA COMPETENCIAL'!S161),"",
IF('ÁREA MEJORA COMPETENCIAL'!Y161=1,12,
IF('ÁREA MEJORA COMPETENCIAL'!Y161=2,24,
IF('ÁREA MEJORA COMPETENCIAL'!Y161=3,37,IF('ÁREA MEJORA COMPETENCIAL'!T161=4,54,
IF('ÁREA MEJORA COMPETENCIAL'!Y161=5,66,
IF('ÁREA MEJORA COMPETENCIAL'!Y161=6,79,
IF('ÁREA MEJORA COMPETENCIAL'!Y161=7,95,
IF('ÁREA MEJORA COMPETENCIAL'!Y161=8,108,
IF('ÁREA MEJORA COMPETENCIAL'!Y161=9,120,
IF('ÁREA MEJORA COMPETENCIAL'!Y161=10,132,
IF('ÁREA MEJORA COMPETENCIAL'!Y161=11,145,
IF('ÁREA MEJORA COMPETENCIAL'!Y161=12,161,
IF('ÁREA MEJORA COMPETENCIAL'!Y161=13,174,
IF('ÁREA MEJORA COMPETENCIAL'!Y161=14,186,
IF('ÁREA MEJORA COMPETENCIAL'!Y161=15,199,
IF('ÁREA MEJORA COMPETENCIAL'!Y161=16,211,
IF('ÁREA MEJORA COMPETENCIAL'!Y161=17,228,
IF('ÁREA MEJORA COMPETENCIAL'!Y161=18,240,
"")))))))))))))))))))</f>
        <v/>
      </c>
      <c r="P161" s="301" t="str">
        <f>IF(ISBLANK('ÁREA MEJORA COMPETENCIAL'!S161),"",
IF('ÁREA MEJORA COMPETENCIAL'!Y161=1,12,
IF('ÁREA MEJORA COMPETENCIAL'!Y161=2,24,
IF('ÁREA MEJORA COMPETENCIAL'!Y161=7,95,
IF('ÁREA MEJORA COMPETENCIAL'!Y161=8,108,
IF('ÁREA MEJORA COMPETENCIAL'!Y161=9,120,
IF('ÁREA MEJORA COMPETENCIAL'!Y161=10,132,
IF('ÁREA MEJORA COMPETENCIAL'!Y161=11,145,
IF('ÁREA MEJORA COMPETENCIAL'!Y161=12,161,
IF('ÁREA MEJORA COMPETENCIAL'!Y161=13,174,
IF('ÁREA MEJORA COMPETENCIAL'!Y161=14,186,
IF('ÁREA MEJORA COMPETENCIAL'!Y161=15,199,
IF('ÁREA MEJORA COMPETENCIAL'!Y161=16,211,
IF('ÁREA MEJORA COMPETENCIAL'!Y161=17,228,
IF('ÁREA MEJORA COMPETENCIAL'!Y161=18,240,
"")))))))))))))))</f>
        <v/>
      </c>
      <c r="Q161" s="302" t="str">
        <f>IF(ISBLANK('ÁREA MEJORA COMPETENCIAL'!S161),"",SUM('ÁREA MEJORA COMPETENCIAL'!CW161,'ÁREA ACOMPAÑAMIENTO INT TÉC'!X161,'ÁREA COMPLEMENTARIA'!CO161))</f>
        <v/>
      </c>
      <c r="R161" s="303" t="str">
        <f>IF(N161="","",IF(Q161&gt;=P161,"",IF(AND(H161="NO",'ÁREA MEJORA COMPETENCIAL'!CY161&gt;=75%,'ÁREA ACOMPAÑAMIENTO INT TÉC'!Z161&gt;=75%,'ÁREA COMPLEMENTARIA'!CQ161&gt;=75%),"SI","NO")))</f>
        <v/>
      </c>
      <c r="S161" s="303" t="str">
        <f>IF(N161="","",IF(Q161&gt;=P161,"",(IF(AND(J161="NO",'ÁREA ACOMPAÑAMIENTO INT TÉC'!Z161&gt;=75%,'ÁREA MEJORA COMPETENCIAL'!CY161&gt;=75%,'ÁREA COMPLEMENTARIA'!CQ161&gt;=75%),"SI","NO"))))</f>
        <v/>
      </c>
      <c r="T161" s="303" t="str">
        <f>IF(N161="","",IF(Q161&gt;=P161,"",(IF(AND(L161="NO",'ÁREA COMPLEMENTARIA'!CQ161&gt;=75%,'ÁREA MEJORA COMPETENCIAL'!CY161&gt;=75%,'ÁREA ACOMPAÑAMIENTO INT TÉC'!Z161&gt;=75%),"SI","NO"))))</f>
        <v/>
      </c>
      <c r="U161" s="300" t="str">
        <f t="shared" si="16"/>
        <v/>
      </c>
      <c r="V161" s="300" t="str">
        <f t="shared" si="17"/>
        <v/>
      </c>
      <c r="W161" s="300" t="str">
        <f>IF(
 Q161=0,
 "NO",
 IF(
  OR('ÁREA MEJORA COMPETENCIAL'!Y161=0, ISBLANK('ÁREA MEJORA COMPETENCIAL'!S161)),
  "",
  IF(
   AND(U161&lt;&gt;"NO PARTICIPANTE", V161&lt;&gt;"NO PARTICIPANTE"),
   "SI",
   "NO"
  )
 )
)</f>
        <v/>
      </c>
      <c r="X161" s="300" t="str">
        <f t="shared" si="18"/>
        <v/>
      </c>
      <c r="Y161" s="300" t="str">
        <f t="shared" si="19"/>
        <v/>
      </c>
      <c r="Z161" s="304" t="str">
        <f>IF(AND('ÁREA MEJORA COMPETENCIAL'!Y161&gt;6,'ÁREA MEJORA COMPETENCIAL'!CW161&gt;=32,'ÁREA ACOMPAÑAMIENTO INT TÉC'!X161&gt;=27,'ÁREA COMPLEMENTARIA'!CO161&gt;=20,Q161&gt;=P161),"SI","")</f>
        <v/>
      </c>
      <c r="AA161" s="305" t="str">
        <f>IF(ISBLANK('ÁREA MEJORA COMPETENCIAL'!S161),"",IF(Q161&gt;=P161,"",IF('ÁREA COMPLEMENTARIA'!CN161="","NO PROCEDE",IF(N161=3,"",IF(OR(R161="SI",S161="SI",T161="SI"),"SI","NO")))))</f>
        <v/>
      </c>
      <c r="AB161" s="300" t="str">
        <f>IF(ISBLANK('ÁREA MEJORA COMPETENCIAL'!S161),"",IF(AA161="SI", "SI(*)",IF(OR(N161=3,X161="SI",Y161="SI",Z161="SI"),"SI","NO")))</f>
        <v/>
      </c>
      <c r="AC161" s="331" t="str">
        <f>IF(
   ISBLANK('ÁREA MEJORA COMPETENCIAL'!S161),
   "",
   IF(
      AND(
        'ÁREA MEJORA COMPETENCIAL'!Y161&gt;6,
        'ÁREA MEJORA COMPETENCIAL'!CW161&lt;=32,
        'ÁREA ACOMPAÑAMIENTO INT TÉC'!X161&lt;=27,
        'ÁREA COMPLEMENTARIA'!CO161&lt;=20,
        Q161&lt;=P161
      ),
      0,
         IF(
               Q161=0,
               0,
               IF(
                  Z161="SI",
                  Q161/P161,
                  IF(
                     AA161="SI",
                     75/100,IF(P161=12,Q161/P161, IF(P161=24,Q161/P161, IF(
         AND('ÁREA MEJORA COMPETENCIAL'!Y161&gt;6, N161&lt;3),
         N161/3,      IF(
            OR(P161="", P161=0),
            N161/3,
                     ""
                  )
               )
            )
         )
      )
   )
)))</f>
        <v/>
      </c>
      <c r="AD161" s="7"/>
      <c r="AE161" s="5"/>
      <c r="AF161" s="5"/>
      <c r="AG161" s="5"/>
      <c r="AH161" s="5"/>
      <c r="AI161" s="5"/>
      <c r="AJ161" s="5"/>
      <c r="AK161" s="5"/>
      <c r="AL161" s="5"/>
      <c r="AM161" s="5"/>
      <c r="AN161" s="5"/>
      <c r="AO161" s="138"/>
    </row>
    <row r="162" spans="1:42" s="59" customFormat="1" ht="18" customHeight="1" x14ac:dyDescent="0.3">
      <c r="A162" s="290" t="str">
        <f>IF(ISBLANK('ÁREA MEJORA COMPETENCIAL'!A162),"",'ÁREA MEJORA COMPETENCIAL'!A162)</f>
        <v/>
      </c>
      <c r="B162" s="291" t="str">
        <f>IF(ISBLANK('ÁREA MEJORA COMPETENCIAL'!B162),"",'ÁREA MEJORA COMPETENCIAL'!B162)</f>
        <v/>
      </c>
      <c r="C162" s="291" t="str">
        <f>IF(ISBLANK('ÁREA MEJORA COMPETENCIAL'!C162),"",'ÁREA MEJORA COMPETENCIAL'!C162)</f>
        <v/>
      </c>
      <c r="D162" s="292" t="str">
        <f>IF(ISBLANK('ÁREA MEJORA COMPETENCIAL'!D162),"",'ÁREA MEJORA COMPETENCIAL'!D162)</f>
        <v/>
      </c>
      <c r="E162" s="292" t="str">
        <f>IF(ISBLANK('ÁREA MEJORA COMPETENCIAL'!E162),"",'ÁREA MEJORA COMPETENCIAL'!E162)</f>
        <v/>
      </c>
      <c r="F162" s="292" t="str">
        <f>IF(ISBLANK('ÁREA MEJORA COMPETENCIAL'!F162),"",'ÁREA MEJORA COMPETENCIAL'!F162)</f>
        <v/>
      </c>
      <c r="G162" s="306"/>
      <c r="H162" s="294" t="str">
        <f>IF(ISBLANK('ÁREA MEJORA COMPETENCIAL'!S162),"",IF('ÁREA MEJORA COMPETENCIAL'!CX162="","",IF('ÁREA MEJORA COMPETENCIAL'!CX162&gt;=0,"SI","NO")))</f>
        <v/>
      </c>
      <c r="I162" s="295" t="str">
        <f>IF('ÁREA MEJORA COMPETENCIAL'!CY162="VER RESULTADOS","",'ÁREA MEJORA COMPETENCIAL'!CY162)</f>
        <v/>
      </c>
      <c r="J162" s="296" t="str">
        <f>IF(ISBLANK('ÁREA MEJORA COMPETENCIAL'!S162),"",IF('ÁREA MEJORA COMPETENCIAL'!CX162="","",IF('ÁREA ACOMPAÑAMIENTO INT TÉC'!Y162&gt;=0,"SI","NO")))</f>
        <v/>
      </c>
      <c r="K162" s="297" t="str">
        <f>IF('ÁREA ACOMPAÑAMIENTO INT TÉC'!Z162="VER RESULTADOS","",'ÁREA ACOMPAÑAMIENTO INT TÉC'!Z162)</f>
        <v/>
      </c>
      <c r="L162" s="298" t="str">
        <f>IF(ISBLANK('ÁREA MEJORA COMPETENCIAL'!S162),"",IF('ÁREA MEJORA COMPETENCIAL'!CX162="","",IF('ÁREA COMPLEMENTARIA'!CP162&gt;=0,"SI","NO")))</f>
        <v/>
      </c>
      <c r="M162" s="299" t="str">
        <f>IF('ÁREA COMPLEMENTARIA'!CQ162="VER RESULTADOS","",'ÁREA COMPLEMENTARIA'!CQ162)</f>
        <v/>
      </c>
      <c r="N162" s="307" t="str">
        <f>IF('ÁREA MEJORA COMPETENCIAL'!CX162="","",IF(ISBLANK('ÁREA MEJORA COMPETENCIAL'!S162),"",COUNTIF(H162:L162,"SI")))</f>
        <v/>
      </c>
      <c r="O162" s="300" t="str">
        <f>IF(ISBLANK('ÁREA MEJORA COMPETENCIAL'!S162),"",
IF('ÁREA MEJORA COMPETENCIAL'!Y162=1,12,
IF('ÁREA MEJORA COMPETENCIAL'!Y162=2,24,
IF('ÁREA MEJORA COMPETENCIAL'!Y162=3,37,IF('ÁREA MEJORA COMPETENCIAL'!T162=4,54,
IF('ÁREA MEJORA COMPETENCIAL'!Y162=5,66,
IF('ÁREA MEJORA COMPETENCIAL'!Y162=6,79,
IF('ÁREA MEJORA COMPETENCIAL'!Y162=7,95,
IF('ÁREA MEJORA COMPETENCIAL'!Y162=8,108,
IF('ÁREA MEJORA COMPETENCIAL'!Y162=9,120,
IF('ÁREA MEJORA COMPETENCIAL'!Y162=10,132,
IF('ÁREA MEJORA COMPETENCIAL'!Y162=11,145,
IF('ÁREA MEJORA COMPETENCIAL'!Y162=12,161,
IF('ÁREA MEJORA COMPETENCIAL'!Y162=13,174,
IF('ÁREA MEJORA COMPETENCIAL'!Y162=14,186,
IF('ÁREA MEJORA COMPETENCIAL'!Y162=15,199,
IF('ÁREA MEJORA COMPETENCIAL'!Y162=16,211,
IF('ÁREA MEJORA COMPETENCIAL'!Y162=17,228,
IF('ÁREA MEJORA COMPETENCIAL'!Y162=18,240,
"")))))))))))))))))))</f>
        <v/>
      </c>
      <c r="P162" s="308" t="str">
        <f>IF(ISBLANK('ÁREA MEJORA COMPETENCIAL'!S162),"",
IF('ÁREA MEJORA COMPETENCIAL'!Y162=1,12,
IF('ÁREA MEJORA COMPETENCIAL'!Y162=2,24,
IF('ÁREA MEJORA COMPETENCIAL'!Y162=7,95,
IF('ÁREA MEJORA COMPETENCIAL'!Y162=8,108,
IF('ÁREA MEJORA COMPETENCIAL'!Y162=9,120,
IF('ÁREA MEJORA COMPETENCIAL'!Y162=10,132,
IF('ÁREA MEJORA COMPETENCIAL'!Y162=11,145,
IF('ÁREA MEJORA COMPETENCIAL'!Y162=12,161,
IF('ÁREA MEJORA COMPETENCIAL'!Y162=13,174,
IF('ÁREA MEJORA COMPETENCIAL'!Y162=14,186,
IF('ÁREA MEJORA COMPETENCIAL'!Y162=15,199,
IF('ÁREA MEJORA COMPETENCIAL'!Y162=16,211,
IF('ÁREA MEJORA COMPETENCIAL'!Y162=17,228,
IF('ÁREA MEJORA COMPETENCIAL'!Y162=18,240,
"")))))))))))))))</f>
        <v/>
      </c>
      <c r="Q162" s="302" t="str">
        <f>IF(ISBLANK('ÁREA MEJORA COMPETENCIAL'!S162),"",SUM('ÁREA MEJORA COMPETENCIAL'!CW162,'ÁREA ACOMPAÑAMIENTO INT TÉC'!X162,'ÁREA COMPLEMENTARIA'!CO162))</f>
        <v/>
      </c>
      <c r="R162" s="303" t="str">
        <f>IF(N162="","",IF(Q162&gt;=P162,"",IF(AND(H162="NO",'ÁREA MEJORA COMPETENCIAL'!CY162&gt;=75%,'ÁREA ACOMPAÑAMIENTO INT TÉC'!Z162&gt;=75%,'ÁREA COMPLEMENTARIA'!CQ162&gt;=75%),"SI","NO")))</f>
        <v/>
      </c>
      <c r="S162" s="303" t="str">
        <f>IF(N162="","",IF(Q162&gt;=P162,"",(IF(AND(J162="NO",'ÁREA ACOMPAÑAMIENTO INT TÉC'!Z162&gt;=75%,'ÁREA MEJORA COMPETENCIAL'!CY162&gt;=75%,'ÁREA COMPLEMENTARIA'!CQ162&gt;=75%),"SI","NO"))))</f>
        <v/>
      </c>
      <c r="T162" s="303" t="str">
        <f>IF(N162="","",IF(Q162&gt;=P162,"",(IF(AND(L162="NO",'ÁREA COMPLEMENTARIA'!CQ162&gt;=75%,'ÁREA MEJORA COMPETENCIAL'!CY162&gt;=75%,'ÁREA ACOMPAÑAMIENTO INT TÉC'!Z162&gt;=75%),"SI","NO"))))</f>
        <v/>
      </c>
      <c r="U162" s="300" t="str">
        <f t="shared" si="16"/>
        <v/>
      </c>
      <c r="V162" s="300" t="str">
        <f t="shared" si="17"/>
        <v/>
      </c>
      <c r="W162" s="300" t="str">
        <f>IF(
 Q162=0,
 "NO",
 IF(
  OR('ÁREA MEJORA COMPETENCIAL'!Y162=0, ISBLANK('ÁREA MEJORA COMPETENCIAL'!S162)),
  "",
  IF(
   AND(U162&lt;&gt;"NO PARTICIPANTE", V162&lt;&gt;"NO PARTICIPANTE"),
   "SI",
   "NO"
  )
 )
)</f>
        <v/>
      </c>
      <c r="X162" s="300" t="str">
        <f t="shared" si="18"/>
        <v/>
      </c>
      <c r="Y162" s="300" t="str">
        <f t="shared" si="19"/>
        <v/>
      </c>
      <c r="Z162" s="304" t="str">
        <f>IF(AND('ÁREA MEJORA COMPETENCIAL'!Y162&gt;6,'ÁREA MEJORA COMPETENCIAL'!CW162&gt;=32,'ÁREA ACOMPAÑAMIENTO INT TÉC'!X162&gt;=27,'ÁREA COMPLEMENTARIA'!CO162&gt;=20,Q162&gt;=P162),"SI","")</f>
        <v/>
      </c>
      <c r="AA162" s="305" t="str">
        <f>IF(ISBLANK('ÁREA MEJORA COMPETENCIAL'!S162),"",IF(Q162&gt;=P162,"",IF('ÁREA COMPLEMENTARIA'!CN162="","NO PROCEDE",IF(N162=3,"",IF(OR(R162="SI",S162="SI",T162="SI"),"SI","NO")))))</f>
        <v/>
      </c>
      <c r="AB162" s="300" t="str">
        <f>IF(ISBLANK('ÁREA MEJORA COMPETENCIAL'!S162),"",IF(AA162="SI", "SI(*)",IF(OR(N162=3,X162="SI",Y162="SI",Z162="SI"),"SI","NO")))</f>
        <v/>
      </c>
      <c r="AC162" s="331" t="str">
        <f>IF(
   ISBLANK('ÁREA MEJORA COMPETENCIAL'!S162),
   "",
   IF(
      AND(
        'ÁREA MEJORA COMPETENCIAL'!Y162&gt;6,
        'ÁREA MEJORA COMPETENCIAL'!CW162&lt;=32,
        'ÁREA ACOMPAÑAMIENTO INT TÉC'!X162&lt;=27,
        'ÁREA COMPLEMENTARIA'!CO162&lt;=20,
        Q162&lt;=P162
      ),
      0,
         IF(
               Q162=0,
               0,
               IF(
                  Z162="SI",
                  Q162/P162,
                  IF(
                     AA162="SI",
                     75/100,IF(P162=12,Q162/P162, IF(P162=24,Q162/P162, IF(
         AND('ÁREA MEJORA COMPETENCIAL'!Y162&gt;6, N162&lt;3),
         N162/3,      IF(
            OR(P162="", P162=0),
            N162/3,
                     ""
                  )
               )
            )
         )
      )
   )
)))</f>
        <v/>
      </c>
      <c r="AD162" s="7"/>
      <c r="AE162" s="5"/>
      <c r="AF162" s="5"/>
      <c r="AG162" s="5"/>
      <c r="AH162" s="5"/>
      <c r="AI162" s="5"/>
      <c r="AJ162" s="5"/>
      <c r="AK162" s="5"/>
      <c r="AL162" s="5"/>
      <c r="AM162" s="5"/>
      <c r="AN162" s="5"/>
      <c r="AO162" s="138"/>
    </row>
    <row r="163" spans="1:42" s="59" customFormat="1" ht="12.6" customHeight="1" x14ac:dyDescent="0.3">
      <c r="A163" s="309"/>
      <c r="B163" s="310"/>
      <c r="C163" s="310"/>
      <c r="D163" s="310"/>
      <c r="E163" s="310"/>
      <c r="F163" s="310"/>
      <c r="G163" s="311"/>
      <c r="H163" s="561">
        <f>COUNTIF(H10:H162,"SI")</f>
        <v>0</v>
      </c>
      <c r="I163" s="562"/>
      <c r="J163" s="567">
        <f>COUNTIF(J10:J162,"SI")</f>
        <v>0</v>
      </c>
      <c r="K163" s="568"/>
      <c r="L163" s="569">
        <f>COUNTIF(L10:L162,"SI")</f>
        <v>0</v>
      </c>
      <c r="M163" s="570"/>
      <c r="N163" s="312">
        <f>COUNTIF(N10:N162,"&gt;=3")</f>
        <v>0</v>
      </c>
      <c r="O163" s="312"/>
      <c r="P163" s="565" t="s">
        <v>125</v>
      </c>
      <c r="Q163" s="565"/>
      <c r="R163" s="313"/>
      <c r="S163" s="313"/>
      <c r="T163" s="313"/>
      <c r="U163" s="551">
        <f>COUNTIF(W10:W162,"NO")</f>
        <v>0</v>
      </c>
      <c r="V163" s="552"/>
      <c r="W163" s="314">
        <f>COUNTIF(W10:W162,"NO")</f>
        <v>0</v>
      </c>
      <c r="X163" s="315"/>
      <c r="Y163" s="315"/>
      <c r="Z163" s="316"/>
      <c r="AA163" s="559">
        <f>COUNTIF(AA10:AA162,"SI")</f>
        <v>0</v>
      </c>
      <c r="AB163" s="554" t="str">
        <f>IF('ÁREA MEJORA COMPETENCIAL'!D171=0,"",IF(AA9&gt;0.25,"SUPERADO % CORRECTOR",COUNTIF(AB10:AB162,"SI")+COUNTIF(AB10:AB162,"SI(*)")))</f>
        <v/>
      </c>
      <c r="AC163" s="555"/>
      <c r="AD163" s="7"/>
      <c r="AE163" s="179">
        <f t="shared" ref="AE163:AN163" si="20">COUNTA(AE10:AE162)</f>
        <v>0</v>
      </c>
      <c r="AF163" s="179">
        <f t="shared" si="20"/>
        <v>0</v>
      </c>
      <c r="AG163" s="179">
        <f t="shared" si="20"/>
        <v>0</v>
      </c>
      <c r="AH163" s="179">
        <f t="shared" si="20"/>
        <v>0</v>
      </c>
      <c r="AI163" s="179">
        <f t="shared" si="20"/>
        <v>0</v>
      </c>
      <c r="AJ163" s="179">
        <f t="shared" si="20"/>
        <v>0</v>
      </c>
      <c r="AK163" s="179">
        <f t="shared" si="20"/>
        <v>0</v>
      </c>
      <c r="AL163" s="179">
        <f t="shared" si="20"/>
        <v>0</v>
      </c>
      <c r="AM163" s="179">
        <f t="shared" si="20"/>
        <v>0</v>
      </c>
      <c r="AN163" s="179">
        <f t="shared" si="20"/>
        <v>0</v>
      </c>
      <c r="AO163" s="138"/>
    </row>
    <row r="164" spans="1:42" s="59" customFormat="1" ht="12" customHeight="1" x14ac:dyDescent="0.3">
      <c r="A164" s="309"/>
      <c r="B164" s="310"/>
      <c r="C164" s="310"/>
      <c r="D164" s="310"/>
      <c r="E164" s="310"/>
      <c r="F164" s="310"/>
      <c r="G164" s="311"/>
      <c r="H164" s="563" t="str">
        <f>IF(ISERROR(H163/'ÁREA MEJORA COMPETENCIAL'!D171),"0%",H163/'ÁREA MEJORA COMPETENCIAL'!D171)</f>
        <v>0%</v>
      </c>
      <c r="I164" s="564"/>
      <c r="J164" s="563" t="str">
        <f>IF(ISERROR(J163/'ÁREA MEJORA COMPETENCIAL'!D171),"0%",J163/'ÁREA MEJORA COMPETENCIAL'!D171)</f>
        <v>0%</v>
      </c>
      <c r="K164" s="564"/>
      <c r="L164" s="571" t="str">
        <f>IF(ISERROR(L163/'ÁREA MEJORA COMPETENCIAL'!D171),"0%",L163/'ÁREA MEJORA COMPETENCIAL'!D171)</f>
        <v>0%</v>
      </c>
      <c r="M164" s="571"/>
      <c r="N164" s="571" t="str">
        <f>IF(ISERROR(N163/'ÁREA MEJORA COMPETENCIAL'!D171),"0%",N163/'ÁREA MEJORA COMPETENCIAL'!D171)</f>
        <v>0%</v>
      </c>
      <c r="O164" s="571"/>
      <c r="P164" s="566">
        <f>IFERROR(SUM(Q10:Q162)/'ÁREA MEJORA COMPETENCIAL'!D171,0)</f>
        <v>0</v>
      </c>
      <c r="Q164" s="566"/>
      <c r="R164" s="317"/>
      <c r="S164" s="317"/>
      <c r="T164" s="317"/>
      <c r="U164" s="553" t="str">
        <f>IF(ISERROR(U163/'ÁREA MEJORA COMPETENCIAL'!C171),"0%",U163/'ÁREA MEJORA COMPETENCIAL'!C171)</f>
        <v>0%</v>
      </c>
      <c r="V164" s="553"/>
      <c r="W164" s="550"/>
      <c r="X164" s="550"/>
      <c r="Y164" s="550"/>
      <c r="Z164" s="550"/>
      <c r="AA164" s="560"/>
      <c r="AB164" s="556" t="str">
        <f>IF(ISERROR(AB163/'ÁREA MEJORA COMPETENCIAL'!D171),"0%",AB163/'ÁREA MEJORA COMPETENCIAL'!D171)</f>
        <v>0%</v>
      </c>
      <c r="AC164" s="557"/>
      <c r="AD164" s="8"/>
      <c r="AE164" s="53" t="str">
        <f>IF(ISERROR(AE163/'ÁREA MEJORA COMPETENCIAL'!D171),"0%",(AE163/'ÁREA MEJORA COMPETENCIAL'!D171))</f>
        <v>0%</v>
      </c>
      <c r="AF164" s="53" t="str">
        <f>IF(ISERROR(AF163/'ÁREA MEJORA COMPETENCIAL'!D171),"0%",(AF163/'ÁREA MEJORA COMPETENCIAL'!D171))</f>
        <v>0%</v>
      </c>
      <c r="AG164" s="53" t="str">
        <f>IF(ISERROR(AG163/'ÁREA MEJORA COMPETENCIAL'!D171),"0%",(AG163/'ÁREA MEJORA COMPETENCIAL'!D171))</f>
        <v>0%</v>
      </c>
      <c r="AH164" s="53" t="str">
        <f>IF(ISERROR(AH163/'ÁREA MEJORA COMPETENCIAL'!D171),"0%",(AH163/'ÁREA MEJORA COMPETENCIAL'!D171))</f>
        <v>0%</v>
      </c>
      <c r="AI164" s="53" t="str">
        <f>IF(ISERROR(AI163/'ÁREA MEJORA COMPETENCIAL'!D171),"0%",(AI163/'ÁREA MEJORA COMPETENCIAL'!D171))</f>
        <v>0%</v>
      </c>
      <c r="AJ164" s="53" t="str">
        <f>IF(ISERROR(AJ163/'ÁREA MEJORA COMPETENCIAL'!D171),"0%",(AJ163/'ÁREA MEJORA COMPETENCIAL'!D171))</f>
        <v>0%</v>
      </c>
      <c r="AK164" s="53" t="str">
        <f>IF(ISERROR(AK163/'ÁREA MEJORA COMPETENCIAL'!D171),"0%",(AK163/'ÁREA MEJORA COMPETENCIAL'!D171))</f>
        <v>0%</v>
      </c>
      <c r="AL164" s="53" t="str">
        <f>IF(ISERROR(AL163/'ÁREA MEJORA COMPETENCIAL'!D171),"0%",(AL163/'ÁREA MEJORA COMPETENCIAL'!D171))</f>
        <v>0%</v>
      </c>
      <c r="AM164" s="53" t="str">
        <f>IF(ISERROR(AM163/'ÁREA MEJORA COMPETENCIAL'!D171),"0%",(AM163/'ÁREA MEJORA COMPETENCIAL'!D171))</f>
        <v>0%</v>
      </c>
      <c r="AN164" s="53" t="str">
        <f>IF(ISERROR(AN163/'ÁREA MEJORA COMPETENCIAL'!D171),"0%",(AN163/'ÁREA MEJORA COMPETENCIAL'!D171))</f>
        <v>0%</v>
      </c>
      <c r="AO164" s="139"/>
    </row>
    <row r="165" spans="1:42" s="59" customFormat="1" ht="15.6" customHeight="1" x14ac:dyDescent="0.3">
      <c r="B165" s="18"/>
      <c r="C165" s="96"/>
      <c r="D165" s="97"/>
      <c r="E165" s="97"/>
      <c r="F165" s="97"/>
      <c r="G165" s="97"/>
      <c r="H165" s="97"/>
      <c r="I165" s="97"/>
      <c r="N165" s="98"/>
      <c r="O165" s="98"/>
      <c r="P165" s="98"/>
      <c r="Q165" s="98"/>
      <c r="R165" s="99"/>
      <c r="S165" s="99"/>
      <c r="T165" s="99"/>
      <c r="U165" s="232"/>
      <c r="V165" s="232"/>
      <c r="W165" s="178"/>
      <c r="X165" s="118"/>
      <c r="Y165" s="118"/>
      <c r="Z165" s="90"/>
      <c r="AA165" s="90"/>
    </row>
    <row r="166" spans="1:42" s="59" customFormat="1" ht="16.2" customHeight="1" x14ac:dyDescent="0.3">
      <c r="B166" s="81"/>
      <c r="C166" s="81"/>
      <c r="D166" s="81"/>
      <c r="E166" s="81"/>
      <c r="F166" s="81"/>
      <c r="G166" s="2"/>
      <c r="H166" s="2"/>
      <c r="I166" s="2"/>
      <c r="J166" s="2"/>
      <c r="K166" s="2"/>
      <c r="L166" s="2"/>
      <c r="M166" s="2"/>
      <c r="N166" s="2"/>
      <c r="O166" s="2"/>
      <c r="P166" s="2"/>
      <c r="Q166" s="2"/>
      <c r="R166" s="2"/>
      <c r="S166" s="2"/>
      <c r="T166" s="2"/>
      <c r="U166" s="1"/>
      <c r="V166" s="1"/>
      <c r="W166" s="1"/>
      <c r="X166" s="1"/>
      <c r="Y166" s="1"/>
      <c r="Z166" s="123"/>
      <c r="AA166" s="1"/>
      <c r="AB166" s="1"/>
      <c r="AC166" s="1"/>
      <c r="AD166" s="1"/>
      <c r="AE166" s="1"/>
      <c r="AF166" s="1"/>
      <c r="AG166" s="1"/>
      <c r="AH166" s="1"/>
      <c r="AI166" s="1"/>
      <c r="AJ166" s="1"/>
      <c r="AK166" s="1"/>
      <c r="AL166" s="1"/>
      <c r="AM166" s="1"/>
      <c r="AN166" s="1"/>
      <c r="AO166" s="55"/>
    </row>
    <row r="167" spans="1:42" s="59" customFormat="1" x14ac:dyDescent="0.3">
      <c r="B167" s="429"/>
      <c r="C167" s="429"/>
      <c r="D167" s="429"/>
      <c r="E167" s="429"/>
      <c r="F167" s="429"/>
      <c r="G167" s="429"/>
      <c r="H167" s="429"/>
      <c r="I167" s="429"/>
      <c r="J167" s="429"/>
      <c r="K167" s="429"/>
      <c r="L167" s="429"/>
      <c r="M167" s="429"/>
      <c r="N167" s="429"/>
      <c r="O167" s="429"/>
      <c r="P167" s="429"/>
      <c r="Q167" s="169"/>
      <c r="R167" s="2"/>
      <c r="S167" s="2"/>
      <c r="T167" s="2"/>
      <c r="U167" s="1"/>
      <c r="V167" s="1"/>
      <c r="W167" s="1"/>
      <c r="X167" s="1"/>
      <c r="Y167" s="1"/>
      <c r="Z167" s="1"/>
      <c r="AA167" s="1"/>
      <c r="AB167" s="1"/>
      <c r="AC167" s="1"/>
      <c r="AD167" s="1"/>
      <c r="AE167" s="546"/>
      <c r="AF167" s="546"/>
      <c r="AG167" s="546"/>
      <c r="AH167" s="546"/>
      <c r="AI167" s="546"/>
      <c r="AJ167" s="546"/>
      <c r="AK167" s="546"/>
      <c r="AL167" s="546"/>
      <c r="AM167" s="546"/>
      <c r="AN167" s="546"/>
      <c r="AO167" s="55"/>
    </row>
    <row r="168" spans="1:42" x14ac:dyDescent="0.3">
      <c r="B168" s="2"/>
      <c r="C168" s="2"/>
      <c r="D168" s="2"/>
      <c r="E168" s="2"/>
      <c r="F168" s="2"/>
      <c r="G168" s="2"/>
      <c r="H168" s="2"/>
      <c r="I168" s="2"/>
      <c r="J168" s="2"/>
      <c r="K168" s="2"/>
      <c r="L168" s="2"/>
      <c r="M168" s="2"/>
      <c r="N168" s="2"/>
      <c r="O168" s="2"/>
      <c r="P168" s="2"/>
      <c r="Q168" s="2"/>
      <c r="R168" s="2"/>
      <c r="S168" s="2"/>
      <c r="T168" s="2"/>
      <c r="U168" s="1"/>
      <c r="V168" s="1"/>
      <c r="W168" s="1"/>
      <c r="X168" s="1"/>
      <c r="Y168" s="1"/>
      <c r="Z168" s="1"/>
      <c r="AA168" s="1"/>
      <c r="AB168" s="1"/>
      <c r="AC168" s="1"/>
      <c r="AD168" s="1"/>
      <c r="AP168" s="59"/>
    </row>
    <row r="169" spans="1:42" ht="15" customHeight="1" x14ac:dyDescent="0.3">
      <c r="B169" s="1"/>
      <c r="C169" s="2"/>
      <c r="D169" s="2"/>
      <c r="E169" s="2"/>
      <c r="F169" s="2"/>
      <c r="G169" s="2"/>
      <c r="H169" s="2"/>
      <c r="I169" s="2"/>
      <c r="J169" s="2"/>
      <c r="K169" s="2"/>
      <c r="L169" s="2"/>
      <c r="M169" s="2"/>
      <c r="N169" s="2"/>
      <c r="O169" s="2"/>
      <c r="P169" s="2"/>
      <c r="Q169" s="2"/>
      <c r="R169" s="2"/>
      <c r="S169" s="2"/>
      <c r="T169" s="2"/>
      <c r="U169" s="1"/>
      <c r="V169" s="1"/>
      <c r="W169" s="1"/>
      <c r="X169" s="1"/>
      <c r="Y169" s="1"/>
      <c r="Z169" s="1"/>
      <c r="AA169" s="1"/>
      <c r="AB169" s="1"/>
      <c r="AC169" s="1"/>
      <c r="AD169" s="1"/>
      <c r="AP169" s="59"/>
    </row>
    <row r="170" spans="1:42" x14ac:dyDescent="0.3">
      <c r="B170" s="1"/>
      <c r="C170" s="2"/>
      <c r="D170" s="2"/>
      <c r="E170" s="2"/>
      <c r="F170" s="2"/>
      <c r="G170" s="2"/>
      <c r="H170" s="2"/>
      <c r="I170" s="2"/>
      <c r="J170" s="2"/>
      <c r="K170" s="2"/>
      <c r="L170" s="2"/>
      <c r="M170" s="2"/>
      <c r="N170" s="2"/>
      <c r="O170" s="2"/>
      <c r="P170" s="2"/>
      <c r="Q170" s="2"/>
      <c r="R170" s="2"/>
      <c r="S170" s="2"/>
      <c r="T170" s="2"/>
      <c r="U170" s="1"/>
      <c r="V170" s="1"/>
      <c r="W170" s="1"/>
      <c r="X170" s="1"/>
      <c r="Y170" s="1"/>
      <c r="Z170" s="1"/>
      <c r="AA170" s="1"/>
      <c r="AB170" s="1"/>
      <c r="AC170" s="1"/>
      <c r="AD170" s="1"/>
      <c r="AP170" s="59"/>
    </row>
    <row r="171" spans="1:42" x14ac:dyDescent="0.3">
      <c r="B171" s="1"/>
      <c r="C171" s="2"/>
      <c r="D171" s="2"/>
      <c r="E171" s="2"/>
      <c r="F171" s="2"/>
      <c r="G171" s="2"/>
      <c r="H171" s="2"/>
      <c r="I171" s="2"/>
      <c r="J171" s="2"/>
      <c r="K171" s="2"/>
      <c r="L171" s="2"/>
      <c r="M171" s="2"/>
      <c r="N171" s="2"/>
      <c r="O171" s="2"/>
      <c r="P171" s="2"/>
      <c r="Q171" s="2"/>
      <c r="R171" s="2"/>
      <c r="S171" s="2"/>
      <c r="T171" s="2"/>
      <c r="U171" s="1"/>
      <c r="V171" s="1"/>
      <c r="W171" s="1"/>
      <c r="X171" s="1"/>
      <c r="Y171" s="1"/>
      <c r="Z171" s="1"/>
      <c r="AA171" s="1"/>
      <c r="AB171" s="1"/>
      <c r="AC171" s="1"/>
      <c r="AD171" s="1"/>
      <c r="AP171" s="59"/>
    </row>
    <row r="172" spans="1:42" x14ac:dyDescent="0.3">
      <c r="B172" s="1"/>
      <c r="C172" s="2"/>
      <c r="D172" s="2"/>
      <c r="E172" s="2"/>
      <c r="F172" s="2"/>
      <c r="G172" s="2"/>
      <c r="H172" s="2"/>
      <c r="I172" s="2"/>
      <c r="J172" s="2"/>
      <c r="K172" s="2"/>
      <c r="L172" s="2"/>
      <c r="M172" s="2"/>
      <c r="N172" s="2"/>
      <c r="O172" s="2"/>
      <c r="P172" s="2"/>
      <c r="Q172" s="2"/>
      <c r="R172" s="2"/>
      <c r="S172" s="2"/>
      <c r="T172" s="2"/>
      <c r="U172" s="1"/>
      <c r="V172" s="1"/>
      <c r="W172" s="1"/>
      <c r="X172" s="1"/>
      <c r="Y172" s="1"/>
      <c r="Z172" s="1"/>
      <c r="AA172" s="1"/>
      <c r="AB172" s="1"/>
      <c r="AC172" s="1"/>
      <c r="AD172" s="1"/>
      <c r="AP172" s="59"/>
    </row>
    <row r="173" spans="1:42" x14ac:dyDescent="0.3">
      <c r="B173" s="1"/>
      <c r="C173" s="2"/>
      <c r="D173" s="2"/>
      <c r="E173" s="2"/>
      <c r="F173" s="2"/>
      <c r="G173" s="2"/>
      <c r="H173" s="2"/>
      <c r="I173" s="2"/>
      <c r="J173" s="2"/>
      <c r="K173" s="2"/>
      <c r="L173" s="2"/>
      <c r="M173" s="2"/>
      <c r="N173" s="2"/>
      <c r="O173" s="2"/>
      <c r="P173" s="2"/>
      <c r="Q173" s="2"/>
      <c r="R173" s="2"/>
      <c r="S173" s="2"/>
      <c r="T173" s="2"/>
      <c r="U173" s="1"/>
      <c r="V173" s="1"/>
      <c r="W173" s="1"/>
      <c r="X173" s="1"/>
      <c r="Y173" s="1"/>
      <c r="Z173" s="1"/>
      <c r="AA173" s="1"/>
      <c r="AB173" s="1"/>
      <c r="AC173" s="1"/>
      <c r="AD173" s="1"/>
      <c r="AP173" s="59"/>
    </row>
    <row r="174" spans="1:42" x14ac:dyDescent="0.3">
      <c r="B174" s="1"/>
      <c r="C174" s="2"/>
      <c r="D174" s="2"/>
      <c r="E174" s="2"/>
      <c r="F174" s="2"/>
      <c r="G174" s="2"/>
      <c r="H174" s="2"/>
      <c r="I174" s="2"/>
      <c r="J174" s="2"/>
      <c r="K174" s="2"/>
      <c r="L174" s="2"/>
      <c r="M174" s="2"/>
      <c r="N174" s="2"/>
      <c r="O174" s="2"/>
      <c r="P174" s="2"/>
      <c r="Q174" s="2"/>
      <c r="R174" s="2"/>
      <c r="S174" s="2"/>
      <c r="T174" s="2"/>
      <c r="U174" s="1"/>
      <c r="V174" s="1"/>
      <c r="W174" s="1"/>
      <c r="X174" s="1"/>
      <c r="Y174" s="1"/>
      <c r="Z174" s="1"/>
      <c r="AA174" s="1"/>
      <c r="AB174" s="1"/>
      <c r="AC174" s="1"/>
      <c r="AD174" s="1"/>
      <c r="AP174" s="59"/>
    </row>
    <row r="175" spans="1:42" x14ac:dyDescent="0.3">
      <c r="B175" s="1"/>
      <c r="C175" s="2"/>
      <c r="D175" s="2"/>
      <c r="E175" s="2"/>
      <c r="F175" s="2"/>
      <c r="G175" s="2"/>
      <c r="H175" s="2"/>
      <c r="I175" s="2"/>
      <c r="J175" s="2"/>
      <c r="K175" s="2"/>
      <c r="L175" s="2"/>
      <c r="M175" s="2"/>
      <c r="N175" s="2"/>
      <c r="O175" s="2"/>
      <c r="P175" s="2"/>
      <c r="Q175" s="2"/>
      <c r="R175" s="2"/>
      <c r="S175" s="2"/>
      <c r="T175" s="2"/>
      <c r="U175" s="1"/>
      <c r="V175" s="1"/>
      <c r="W175" s="1"/>
      <c r="X175" s="1"/>
      <c r="Y175" s="1"/>
      <c r="Z175" s="1"/>
      <c r="AA175" s="1"/>
      <c r="AB175" s="1"/>
      <c r="AC175" s="1"/>
      <c r="AD175" s="1"/>
      <c r="AP175" s="59"/>
    </row>
    <row r="176" spans="1:42" x14ac:dyDescent="0.3">
      <c r="B176" s="1"/>
      <c r="C176" s="2"/>
      <c r="D176" s="2"/>
      <c r="E176" s="2"/>
      <c r="F176" s="2"/>
      <c r="G176" s="2"/>
      <c r="H176" s="2"/>
      <c r="I176" s="2"/>
      <c r="J176" s="2"/>
      <c r="K176" s="2"/>
      <c r="L176" s="2"/>
      <c r="M176" s="2"/>
      <c r="N176" s="2"/>
      <c r="O176" s="2"/>
      <c r="P176" s="2"/>
      <c r="Q176" s="2"/>
      <c r="R176" s="2"/>
      <c r="S176" s="2"/>
      <c r="T176" s="2"/>
      <c r="U176" s="1"/>
      <c r="V176" s="1"/>
      <c r="W176" s="1"/>
      <c r="X176" s="1"/>
      <c r="Y176" s="1"/>
      <c r="Z176" s="1"/>
      <c r="AA176" s="1"/>
      <c r="AB176" s="1"/>
      <c r="AC176" s="1"/>
      <c r="AD176" s="1"/>
      <c r="AP176" s="59"/>
    </row>
    <row r="177" spans="2:42" x14ac:dyDescent="0.3">
      <c r="B177" s="1"/>
      <c r="C177" s="2"/>
      <c r="D177" s="2"/>
      <c r="E177" s="2"/>
      <c r="F177" s="2"/>
      <c r="G177" s="2"/>
      <c r="H177" s="2"/>
      <c r="I177" s="2"/>
      <c r="J177" s="2"/>
      <c r="K177" s="2"/>
      <c r="L177" s="2"/>
      <c r="M177" s="2"/>
      <c r="N177" s="2"/>
      <c r="O177" s="2"/>
      <c r="P177" s="2"/>
      <c r="Q177" s="2"/>
      <c r="R177" s="2"/>
      <c r="S177" s="2"/>
      <c r="T177" s="2"/>
      <c r="U177" s="1"/>
      <c r="V177" s="1"/>
      <c r="W177" s="1"/>
      <c r="X177" s="1"/>
      <c r="Y177" s="1"/>
      <c r="Z177" s="1"/>
      <c r="AA177" s="1"/>
      <c r="AB177" s="1"/>
      <c r="AC177" s="1"/>
      <c r="AD177" s="1"/>
      <c r="AP177" s="59"/>
    </row>
    <row r="178" spans="2:42" x14ac:dyDescent="0.3">
      <c r="B178" s="1"/>
      <c r="C178" s="2"/>
      <c r="D178" s="2"/>
      <c r="E178" s="2"/>
      <c r="F178" s="2"/>
      <c r="G178" s="2"/>
      <c r="H178" s="2"/>
      <c r="I178" s="2"/>
      <c r="J178" s="2"/>
      <c r="K178" s="2"/>
      <c r="L178" s="2"/>
      <c r="M178" s="2"/>
      <c r="N178" s="2"/>
      <c r="O178" s="2"/>
      <c r="P178" s="2"/>
      <c r="Q178" s="2"/>
      <c r="R178" s="2"/>
      <c r="S178" s="2"/>
      <c r="T178" s="2"/>
      <c r="U178" s="1"/>
      <c r="V178" s="1"/>
      <c r="W178" s="1"/>
      <c r="X178" s="1"/>
      <c r="Y178" s="1"/>
      <c r="Z178" s="1"/>
      <c r="AA178" s="1"/>
      <c r="AB178" s="1"/>
      <c r="AC178" s="1"/>
      <c r="AD178" s="1"/>
      <c r="AP178" s="59"/>
    </row>
    <row r="179" spans="2:42" x14ac:dyDescent="0.3">
      <c r="B179" s="1"/>
      <c r="C179" s="2"/>
      <c r="D179" s="2"/>
      <c r="E179" s="2"/>
      <c r="F179" s="2"/>
      <c r="G179" s="2"/>
      <c r="H179" s="2"/>
      <c r="I179" s="2"/>
      <c r="J179" s="2"/>
      <c r="K179" s="2"/>
      <c r="L179" s="2"/>
      <c r="M179" s="2"/>
      <c r="N179" s="2"/>
      <c r="O179" s="2"/>
      <c r="P179" s="2"/>
      <c r="Q179" s="2"/>
      <c r="R179" s="2"/>
      <c r="S179" s="2"/>
      <c r="T179" s="2"/>
      <c r="U179" s="1"/>
      <c r="V179" s="1"/>
      <c r="W179" s="1"/>
      <c r="X179" s="1"/>
      <c r="Y179" s="1"/>
      <c r="Z179" s="1"/>
      <c r="AA179" s="1"/>
      <c r="AB179" s="1"/>
      <c r="AC179" s="1"/>
      <c r="AD179" s="1"/>
      <c r="AP179" s="59"/>
    </row>
    <row r="180" spans="2:42" x14ac:dyDescent="0.3">
      <c r="B180" s="1"/>
      <c r="C180" s="2"/>
      <c r="D180" s="2"/>
      <c r="E180" s="2"/>
      <c r="F180" s="2"/>
      <c r="G180" s="2"/>
      <c r="H180" s="2"/>
      <c r="I180" s="2"/>
      <c r="J180" s="2"/>
      <c r="K180" s="2"/>
      <c r="L180" s="2"/>
      <c r="M180" s="2"/>
      <c r="N180" s="2"/>
      <c r="O180" s="2"/>
      <c r="P180" s="2"/>
      <c r="Q180" s="2"/>
      <c r="R180" s="2"/>
      <c r="S180" s="2"/>
      <c r="T180" s="2"/>
      <c r="U180" s="1"/>
      <c r="V180" s="1"/>
      <c r="W180" s="1"/>
      <c r="X180" s="1"/>
      <c r="Y180" s="1"/>
      <c r="Z180" s="1"/>
      <c r="AA180" s="1"/>
      <c r="AB180" s="1"/>
      <c r="AC180" s="1"/>
      <c r="AD180" s="1"/>
      <c r="AP180" s="59"/>
    </row>
    <row r="181" spans="2:42" x14ac:dyDescent="0.3">
      <c r="B181" s="1"/>
      <c r="C181" s="1"/>
      <c r="D181" s="1"/>
      <c r="E181" s="1"/>
      <c r="F181" s="1"/>
      <c r="G181" s="2"/>
      <c r="H181" s="2"/>
      <c r="I181" s="2"/>
      <c r="J181" s="2"/>
      <c r="K181" s="2"/>
      <c r="L181" s="2"/>
      <c r="M181" s="2"/>
      <c r="N181" s="2"/>
      <c r="O181" s="2"/>
      <c r="P181" s="2"/>
      <c r="Q181" s="2"/>
      <c r="R181" s="2"/>
      <c r="S181" s="2"/>
      <c r="T181" s="2"/>
      <c r="U181" s="1"/>
      <c r="V181" s="1"/>
      <c r="W181" s="1"/>
      <c r="X181" s="1"/>
      <c r="Y181" s="1"/>
      <c r="Z181" s="1"/>
      <c r="AA181" s="1"/>
      <c r="AB181" s="1"/>
      <c r="AC181" s="1"/>
      <c r="AD181" s="1"/>
      <c r="AP181" s="59"/>
    </row>
    <row r="182" spans="2:42" x14ac:dyDescent="0.3">
      <c r="B182" s="1"/>
      <c r="C182" s="1"/>
      <c r="D182" s="1"/>
      <c r="E182" s="1"/>
      <c r="F182" s="1"/>
      <c r="G182" s="2"/>
      <c r="H182" s="2"/>
      <c r="I182" s="2"/>
      <c r="J182" s="2"/>
      <c r="K182" s="2"/>
      <c r="L182" s="2"/>
      <c r="M182" s="2"/>
      <c r="N182" s="2"/>
      <c r="O182" s="2"/>
      <c r="P182" s="2"/>
      <c r="Q182" s="2"/>
      <c r="R182" s="2"/>
      <c r="S182" s="2"/>
      <c r="T182" s="2"/>
      <c r="U182" s="1"/>
      <c r="V182" s="1"/>
      <c r="W182" s="1"/>
      <c r="X182" s="1"/>
      <c r="Y182" s="1"/>
      <c r="Z182" s="1"/>
      <c r="AA182" s="1"/>
      <c r="AB182" s="1"/>
      <c r="AC182" s="1"/>
      <c r="AD182" s="1"/>
      <c r="AP182" s="59"/>
    </row>
    <row r="183" spans="2:42" x14ac:dyDescent="0.3">
      <c r="G183" s="59"/>
      <c r="H183" s="59"/>
      <c r="I183" s="59"/>
      <c r="J183" s="59"/>
      <c r="K183" s="59"/>
      <c r="L183" s="59"/>
      <c r="M183" s="59"/>
      <c r="N183" s="59"/>
      <c r="O183" s="59"/>
      <c r="P183" s="59"/>
      <c r="Q183" s="59"/>
      <c r="R183" s="59"/>
      <c r="S183" s="59"/>
      <c r="T183" s="59"/>
      <c r="AP183" s="59"/>
    </row>
    <row r="184" spans="2:42" x14ac:dyDescent="0.3">
      <c r="G184" s="59"/>
      <c r="H184" s="59"/>
      <c r="I184" s="59"/>
      <c r="J184" s="59"/>
      <c r="K184" s="59"/>
      <c r="L184" s="59"/>
      <c r="M184" s="59"/>
      <c r="N184" s="59"/>
      <c r="O184" s="59"/>
      <c r="P184" s="59"/>
      <c r="Q184" s="59"/>
      <c r="R184" s="59"/>
      <c r="S184" s="59"/>
      <c r="T184" s="59"/>
      <c r="AP184" s="59"/>
    </row>
    <row r="185" spans="2:42" x14ac:dyDescent="0.3">
      <c r="G185" s="59"/>
      <c r="H185" s="59"/>
      <c r="I185" s="59"/>
      <c r="J185" s="59"/>
      <c r="K185" s="59"/>
      <c r="L185" s="59"/>
      <c r="M185" s="59"/>
      <c r="N185" s="59"/>
      <c r="O185" s="59"/>
      <c r="P185" s="59"/>
      <c r="Q185" s="59"/>
      <c r="R185" s="59"/>
      <c r="S185" s="59"/>
      <c r="T185" s="59"/>
      <c r="AP185" s="59"/>
    </row>
    <row r="186" spans="2:42" x14ac:dyDescent="0.3">
      <c r="G186" s="59"/>
      <c r="H186" s="59"/>
      <c r="I186" s="59"/>
      <c r="J186" s="59"/>
      <c r="K186" s="59"/>
      <c r="L186" s="59"/>
      <c r="M186" s="59"/>
      <c r="N186" s="59"/>
      <c r="O186" s="59"/>
      <c r="P186" s="59"/>
      <c r="Q186" s="59"/>
      <c r="R186" s="59"/>
      <c r="S186" s="59"/>
      <c r="T186" s="59"/>
      <c r="AP186" s="59"/>
    </row>
    <row r="187" spans="2:42" x14ac:dyDescent="0.3">
      <c r="G187" s="59"/>
      <c r="H187" s="59"/>
      <c r="I187" s="59"/>
      <c r="J187" s="59"/>
      <c r="K187" s="59"/>
      <c r="L187" s="59"/>
      <c r="M187" s="59"/>
      <c r="N187" s="59"/>
      <c r="O187" s="59"/>
      <c r="P187" s="59"/>
      <c r="Q187" s="59"/>
      <c r="R187" s="59"/>
      <c r="S187" s="59"/>
      <c r="T187" s="59"/>
      <c r="AP187" s="59"/>
    </row>
    <row r="188" spans="2:42" x14ac:dyDescent="0.3">
      <c r="G188" s="59"/>
      <c r="H188" s="59"/>
      <c r="I188" s="59"/>
      <c r="J188" s="59"/>
      <c r="K188" s="59"/>
      <c r="L188" s="59"/>
      <c r="M188" s="59"/>
      <c r="N188" s="59"/>
      <c r="O188" s="59"/>
      <c r="P188" s="59"/>
      <c r="Q188" s="59"/>
      <c r="R188" s="59"/>
      <c r="S188" s="59"/>
      <c r="T188" s="59"/>
      <c r="AP188" s="59"/>
    </row>
    <row r="189" spans="2:42" x14ac:dyDescent="0.3">
      <c r="G189" s="59"/>
      <c r="H189" s="59"/>
      <c r="I189" s="59"/>
      <c r="J189" s="59"/>
      <c r="K189" s="59"/>
      <c r="L189" s="59"/>
      <c r="M189" s="59"/>
      <c r="N189" s="59"/>
      <c r="O189" s="59"/>
      <c r="P189" s="59"/>
      <c r="Q189" s="59"/>
      <c r="R189" s="59"/>
      <c r="S189" s="59"/>
      <c r="T189" s="59"/>
      <c r="AP189" s="59"/>
    </row>
    <row r="190" spans="2:42" x14ac:dyDescent="0.3">
      <c r="G190" s="59"/>
      <c r="H190" s="59"/>
      <c r="I190" s="59"/>
      <c r="J190" s="59"/>
      <c r="K190" s="59"/>
      <c r="L190" s="59"/>
      <c r="M190" s="59"/>
      <c r="N190" s="59"/>
      <c r="O190" s="59"/>
      <c r="P190" s="59"/>
      <c r="Q190" s="59"/>
      <c r="R190" s="59"/>
      <c r="S190" s="59"/>
      <c r="T190" s="59"/>
      <c r="AP190" s="59"/>
    </row>
    <row r="191" spans="2:42" x14ac:dyDescent="0.3">
      <c r="G191" s="59"/>
      <c r="H191" s="59"/>
      <c r="I191" s="59"/>
      <c r="J191" s="59"/>
      <c r="K191" s="59"/>
      <c r="L191" s="59"/>
      <c r="M191" s="59"/>
      <c r="N191" s="59"/>
      <c r="O191" s="59"/>
      <c r="P191" s="59"/>
      <c r="Q191" s="59"/>
      <c r="R191" s="59"/>
      <c r="S191" s="59"/>
      <c r="T191" s="59"/>
      <c r="AP191" s="59"/>
    </row>
    <row r="192" spans="2:42" x14ac:dyDescent="0.3">
      <c r="G192" s="59"/>
      <c r="H192" s="59"/>
      <c r="I192" s="59"/>
      <c r="J192" s="59"/>
      <c r="K192" s="59"/>
      <c r="L192" s="59"/>
      <c r="M192" s="59"/>
      <c r="N192" s="59"/>
      <c r="O192" s="59"/>
      <c r="P192" s="59"/>
      <c r="Q192" s="59"/>
      <c r="R192" s="59"/>
      <c r="S192" s="59"/>
      <c r="T192" s="59"/>
      <c r="AP192" s="59"/>
    </row>
    <row r="193" spans="7:42" x14ac:dyDescent="0.3">
      <c r="G193" s="59"/>
      <c r="H193" s="59"/>
      <c r="I193" s="59"/>
      <c r="J193" s="59"/>
      <c r="K193" s="59"/>
      <c r="L193" s="59"/>
      <c r="M193" s="59"/>
      <c r="N193" s="59"/>
      <c r="O193" s="59"/>
      <c r="P193" s="59"/>
      <c r="Q193" s="59"/>
      <c r="R193" s="59"/>
      <c r="S193" s="59"/>
      <c r="T193" s="59"/>
      <c r="AP193" s="59"/>
    </row>
    <row r="194" spans="7:42" x14ac:dyDescent="0.3">
      <c r="G194" s="59"/>
      <c r="H194" s="59"/>
      <c r="I194" s="59"/>
      <c r="J194" s="59"/>
      <c r="K194" s="59"/>
      <c r="L194" s="59"/>
      <c r="M194" s="59"/>
      <c r="N194" s="59"/>
      <c r="O194" s="59"/>
      <c r="P194" s="59"/>
      <c r="Q194" s="59"/>
      <c r="R194" s="59"/>
      <c r="S194" s="59"/>
      <c r="T194" s="59"/>
      <c r="AP194" s="59"/>
    </row>
    <row r="195" spans="7:42" x14ac:dyDescent="0.3">
      <c r="G195" s="59"/>
      <c r="H195" s="59"/>
      <c r="I195" s="59"/>
      <c r="J195" s="59"/>
      <c r="K195" s="59"/>
      <c r="L195" s="59"/>
      <c r="M195" s="59"/>
      <c r="N195" s="59"/>
      <c r="O195" s="59"/>
      <c r="P195" s="59"/>
      <c r="Q195" s="59"/>
      <c r="R195" s="59"/>
      <c r="S195" s="59"/>
      <c r="T195" s="59"/>
      <c r="AP195" s="59"/>
    </row>
    <row r="196" spans="7:42" x14ac:dyDescent="0.3">
      <c r="G196" s="59"/>
      <c r="H196" s="59"/>
      <c r="I196" s="59"/>
      <c r="J196" s="59"/>
      <c r="K196" s="59"/>
      <c r="L196" s="59"/>
      <c r="M196" s="59"/>
      <c r="N196" s="59"/>
      <c r="O196" s="59"/>
      <c r="P196" s="59"/>
      <c r="Q196" s="59"/>
      <c r="R196" s="59"/>
      <c r="S196" s="59"/>
      <c r="T196" s="59"/>
      <c r="AP196" s="59"/>
    </row>
    <row r="197" spans="7:42" x14ac:dyDescent="0.3">
      <c r="G197" s="59"/>
      <c r="H197" s="59"/>
      <c r="I197" s="59"/>
      <c r="J197" s="59"/>
      <c r="K197" s="59"/>
      <c r="L197" s="59"/>
      <c r="M197" s="59"/>
      <c r="N197" s="59"/>
      <c r="O197" s="59"/>
      <c r="P197" s="59"/>
      <c r="Q197" s="59"/>
      <c r="R197" s="59"/>
      <c r="S197" s="59"/>
      <c r="T197" s="59"/>
      <c r="AP197" s="59"/>
    </row>
    <row r="198" spans="7:42" x14ac:dyDescent="0.3">
      <c r="G198" s="59"/>
      <c r="H198" s="59"/>
      <c r="I198" s="59"/>
      <c r="J198" s="59"/>
      <c r="K198" s="59"/>
      <c r="L198" s="59"/>
      <c r="M198" s="59"/>
      <c r="N198" s="59"/>
      <c r="O198" s="59"/>
      <c r="P198" s="59"/>
      <c r="Q198" s="59"/>
      <c r="R198" s="59"/>
      <c r="S198" s="59"/>
      <c r="T198" s="59"/>
      <c r="AP198" s="59"/>
    </row>
  </sheetData>
  <sheetProtection algorithmName="SHA-512" hashValue="fxRRcWoTcc0kiQhY85vWOwuV3uuUXT8mGOAtXJn4MIHjAfN3+2w0d5PHUbR0iyBgUu8cYOt9xKC5cKUXEvIhMQ==" saltValue="0n4e7YjajtnoxVZHuqWNgw==" spinCount="100000" sheet="1" objects="1" scenarios="1" selectLockedCells="1" sort="0" autoFilter="0"/>
  <protectedRanges>
    <protectedRange sqref="B199:AP65441" name="Rango2"/>
    <protectedRange sqref="U1:AC6 B6:T6" name="Rango2_8_2"/>
    <protectedRange sqref="D163:F163 B163 D9:E9 G163:G164 AB163:AO164 H7:I7 U163:W163 U165:Y165 AD7:AP162 C8:E8 U7:AC7 AQ7:BQ198 B165:I165 AP163:AP165 P163 P10:Q162 B10:F162 P164:Q165 AC8 R10:T163 H8:Y8 B166:AP198 AC10:AC162 X10:AA163 H10:M164 N10:O165" name="Rango2_1"/>
    <protectedRange sqref="D9:E9" name="Rango1_1"/>
    <protectedRange sqref="G9:G162" name="Rango2_2_1"/>
    <protectedRange sqref="U9:W162 AA8:AB8 AB10:AB162" name="Rango2_3_2"/>
    <protectedRange sqref="B1:B3 B4:C5 R1:T3 D1:D5 E1:I1 E5:K5 E2:F4 N2:Q3 H2:I4 L1:Q1 L4:T5" name="Rango2_8_2_3"/>
  </protectedRanges>
  <autoFilter ref="B9:F162"/>
  <mergeCells count="43">
    <mergeCell ref="AA163:AA164"/>
    <mergeCell ref="H163:I163"/>
    <mergeCell ref="H164:I164"/>
    <mergeCell ref="P163:Q163"/>
    <mergeCell ref="P164:Q164"/>
    <mergeCell ref="J163:K163"/>
    <mergeCell ref="J164:K164"/>
    <mergeCell ref="L163:M163"/>
    <mergeCell ref="L164:M164"/>
    <mergeCell ref="N164:O164"/>
    <mergeCell ref="AB8:AC9"/>
    <mergeCell ref="H7:AC7"/>
    <mergeCell ref="AE167:AN167"/>
    <mergeCell ref="X8:X9"/>
    <mergeCell ref="Y8:Y9"/>
    <mergeCell ref="Z8:Z9"/>
    <mergeCell ref="U8:V8"/>
    <mergeCell ref="AE8:AN8"/>
    <mergeCell ref="Y164:Z164"/>
    <mergeCell ref="U163:V163"/>
    <mergeCell ref="U164:V164"/>
    <mergeCell ref="W164:X164"/>
    <mergeCell ref="AB163:AC163"/>
    <mergeCell ref="AB164:AC164"/>
    <mergeCell ref="B167:P167"/>
    <mergeCell ref="N8:N9"/>
    <mergeCell ref="S8:S9"/>
    <mergeCell ref="B8:E8"/>
    <mergeCell ref="W8:W9"/>
    <mergeCell ref="T8:T9"/>
    <mergeCell ref="R8:R9"/>
    <mergeCell ref="O8:O9"/>
    <mergeCell ref="P8:Q8"/>
    <mergeCell ref="H8:I8"/>
    <mergeCell ref="J8:K8"/>
    <mergeCell ref="L8:M8"/>
    <mergeCell ref="B1:H1"/>
    <mergeCell ref="C3:D3"/>
    <mergeCell ref="C4:D4"/>
    <mergeCell ref="B2:D2"/>
    <mergeCell ref="F4:G4"/>
    <mergeCell ref="E2:H2"/>
    <mergeCell ref="E3:H3"/>
  </mergeCells>
  <conditionalFormatting sqref="U10:Y162">
    <cfRule type="containsText" dxfId="42" priority="89" operator="containsText" text="NO">
      <formula>NOT(ISERROR(SEARCH("NO",U10)))</formula>
    </cfRule>
    <cfRule type="containsText" dxfId="41" priority="90" operator="containsText" text="SI">
      <formula>NOT(ISERROR(SEARCH("SI",U10)))</formula>
    </cfRule>
  </conditionalFormatting>
  <conditionalFormatting sqref="N10:O162">
    <cfRule type="containsText" dxfId="40" priority="60" operator="containsText" text="3">
      <formula>NOT(ISERROR(SEARCH("3",N10)))</formula>
    </cfRule>
    <cfRule type="containsText" dxfId="39" priority="61" operator="containsText" text="2">
      <formula>NOT(ISERROR(SEARCH("2",N10)))</formula>
    </cfRule>
    <cfRule type="containsText" dxfId="38" priority="62" operator="containsText" text="1">
      <formula>NOT(ISERROR(SEARCH("1",N10)))</formula>
    </cfRule>
  </conditionalFormatting>
  <conditionalFormatting sqref="N10:O162">
    <cfRule type="containsText" dxfId="37" priority="59" operator="containsText" text="0">
      <formula>NOT(ISERROR(SEARCH("0",N10)))</formula>
    </cfRule>
  </conditionalFormatting>
  <conditionalFormatting sqref="AB164">
    <cfRule type="cellIs" dxfId="36" priority="37" operator="between">
      <formula>0.499999</formula>
      <formula>0.9</formula>
    </cfRule>
    <cfRule type="cellIs" dxfId="35" priority="52" operator="lessThan">
      <formula>0.5</formula>
    </cfRule>
    <cfRule type="cellIs" dxfId="34" priority="53" operator="greaterThan">
      <formula>0.8999999999</formula>
    </cfRule>
  </conditionalFormatting>
  <conditionalFormatting sqref="AB10:AB162">
    <cfRule type="containsText" dxfId="33" priority="54" operator="containsText" text="NO">
      <formula>NOT(ISERROR(SEARCH("NO",AB10)))</formula>
    </cfRule>
    <cfRule type="containsText" dxfId="32" priority="55" operator="containsText" text="SI">
      <formula>NOT(ISERROR(SEARCH("SI",AB10)))</formula>
    </cfRule>
  </conditionalFormatting>
  <conditionalFormatting sqref="AC10:AC162">
    <cfRule type="cellIs" dxfId="31" priority="50" operator="between">
      <formula>50%</formula>
      <formula>99%</formula>
    </cfRule>
    <cfRule type="expression" dxfId="30" priority="3">
      <formula>AND(AC10&lt;&gt;"", AC10&gt;=1)</formula>
    </cfRule>
    <cfRule type="cellIs" dxfId="29" priority="2" operator="lessThan">
      <formula>0.74</formula>
    </cfRule>
  </conditionalFormatting>
  <conditionalFormatting sqref="AA9">
    <cfRule type="containsText" dxfId="28" priority="44" operator="containsText" text="0%">
      <formula>NOT(ISERROR(SEARCH("0%",AA9)))</formula>
    </cfRule>
    <cfRule type="cellIs" dxfId="27" priority="45" operator="between">
      <formula>0.00000001</formula>
      <formula>0.25</formula>
    </cfRule>
    <cfRule type="cellIs" dxfId="26" priority="46" operator="greaterThan">
      <formula>0.25</formula>
    </cfRule>
  </conditionalFormatting>
  <conditionalFormatting sqref="AA10:AA162">
    <cfRule type="containsText" dxfId="25" priority="11" operator="containsText" text="NO PROCEDE">
      <formula>NOT(ISERROR(SEARCH("NO PROCEDE",AA10)))</formula>
    </cfRule>
    <cfRule type="cellIs" dxfId="24" priority="40" operator="equal">
      <formula>"NO"</formula>
    </cfRule>
    <cfRule type="containsText" dxfId="23" priority="41" operator="containsText" text="SI">
      <formula>NOT(ISERROR(SEARCH("SI",AA10)))</formula>
    </cfRule>
  </conditionalFormatting>
  <conditionalFormatting sqref="U163 W163">
    <cfRule type="cellIs" dxfId="22" priority="39" operator="greaterThan">
      <formula>0</formula>
    </cfRule>
  </conditionalFormatting>
  <conditionalFormatting sqref="AB163">
    <cfRule type="containsText" dxfId="21" priority="38" operator="containsText" text="SUPERADO % CORRECTOR">
      <formula>NOT(ISERROR(SEARCH("SUPERADO % CORRECTOR",AB163)))</formula>
    </cfRule>
  </conditionalFormatting>
  <conditionalFormatting sqref="B10:B162">
    <cfRule type="expression" dxfId="20" priority="27">
      <formula>AND(B10&lt;&gt;"", W10="NO")</formula>
    </cfRule>
  </conditionalFormatting>
  <conditionalFormatting sqref="C10:C162">
    <cfRule type="expression" dxfId="19" priority="26">
      <formula>AND(C10&lt;&gt;"", W10="NO")</formula>
    </cfRule>
  </conditionalFormatting>
  <conditionalFormatting sqref="D10:D162">
    <cfRule type="expression" dxfId="18" priority="25">
      <formula>AND(D10&lt;&gt;"",W10="NO")</formula>
    </cfRule>
  </conditionalFormatting>
  <conditionalFormatting sqref="E10:E162">
    <cfRule type="expression" dxfId="17" priority="24">
      <formula>AND(E10&lt;&gt;"", W10="NO")</formula>
    </cfRule>
  </conditionalFormatting>
  <conditionalFormatting sqref="F10:F162">
    <cfRule type="expression" dxfId="16" priority="23">
      <formula>AND(F10&lt;&gt;"", W10="NO")</formula>
    </cfRule>
  </conditionalFormatting>
  <conditionalFormatting sqref="I10:I162 K10:K162 M10:M162">
    <cfRule type="cellIs" dxfId="15" priority="20" operator="between">
      <formula>0.74999999999999</formula>
      <formula>0.9999999999</formula>
    </cfRule>
    <cfRule type="cellIs" dxfId="14" priority="21" operator="lessThan">
      <formula>0.75</formula>
    </cfRule>
    <cfRule type="cellIs" dxfId="13" priority="22" operator="greaterThan">
      <formula>0.9999999999999</formula>
    </cfRule>
  </conditionalFormatting>
  <conditionalFormatting sqref="H10:H162 J10:J162 L10:L162">
    <cfRule type="containsText" dxfId="12" priority="18" operator="containsText" text="SI">
      <formula>NOT(ISERROR(SEARCH("SI",H10)))</formula>
    </cfRule>
    <cfRule type="containsText" dxfId="11" priority="19" operator="containsText" text="NO">
      <formula>NOT(ISERROR(SEARCH("NO",H10)))</formula>
    </cfRule>
  </conditionalFormatting>
  <conditionalFormatting sqref="Q10:Q162">
    <cfRule type="expression" dxfId="10" priority="4">
      <formula>Q10&gt;=O10</formula>
    </cfRule>
    <cfRule type="expression" dxfId="9" priority="5">
      <formula>O10&gt;=Q10</formula>
    </cfRule>
  </conditionalFormatting>
  <pageMargins left="0.7" right="0.7" top="0.75" bottom="0.75" header="0.3" footer="0.3"/>
  <pageSetup paperSize="9" orientation="landscape"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23192B10-1C01-4D0A-B3F0-7ADA74F5E152}">
            <xm:f>'ÁREA MEJORA COMPETENCIAL'!$D$171=0</xm:f>
            <x14:dxf>
              <font>
                <color auto="1"/>
              </font>
              <fill>
                <patternFill patternType="none">
                  <bgColor auto="1"/>
                </patternFill>
              </fill>
            </x14:dxf>
          </x14:cfRule>
          <xm:sqref>AB164</xm:sqref>
        </x14:conditionalFormatting>
        <x14:conditionalFormatting xmlns:xm="http://schemas.microsoft.com/office/excel/2006/main">
          <x14:cfRule type="expression" priority="28" id="{9709756D-6F36-4159-925B-B4C2F1D575AB}">
            <xm:f>OR('ÁREA MEJORA COMPETENCIAL'!Y10=3,'ÁREA MEJORA COMPETENCIAL'!Y10=4,'ÁREA MEJORA COMPETENCIAL'!Y10=5,'ÁREA MEJORA COMPETENCIAL'!Y10=6)</xm:f>
            <x14:dxf>
              <fill>
                <patternFill>
                  <bgColor theme="0" tint="-0.14996795556505021"/>
                </patternFill>
              </fill>
            </x14:dxf>
          </x14:cfRule>
          <xm:sqref>P10:P162</xm:sqref>
        </x14:conditionalFormatting>
        <x14:conditionalFormatting xmlns:xm="http://schemas.microsoft.com/office/excel/2006/main">
          <x14:cfRule type="expression" priority="17" id="{DA612654-11ED-4B26-A8FD-8C3ABD8CBC0D}">
            <xm:f>'ÁREA MEJORA COMPETENCIAL'!CY10="VER RESULTADOS"</xm:f>
            <x14:dxf>
              <fill>
                <patternFill>
                  <bgColor theme="0" tint="-0.14996795556505021"/>
                </patternFill>
              </fill>
            </x14:dxf>
          </x14:cfRule>
          <xm:sqref>H10:H162</xm:sqref>
        </x14:conditionalFormatting>
        <x14:conditionalFormatting xmlns:xm="http://schemas.microsoft.com/office/excel/2006/main">
          <x14:cfRule type="expression" priority="16" id="{E5DD3ECC-5C33-4DCD-92BF-376E0B75C6DC}">
            <xm:f>'ÁREA MEJORA COMPETENCIAL'!CY10="VER RESULTADOS"</xm:f>
            <x14:dxf>
              <fill>
                <patternFill>
                  <bgColor theme="0" tint="-0.14996795556505021"/>
                </patternFill>
              </fill>
            </x14:dxf>
          </x14:cfRule>
          <xm:sqref>I10:I162</xm:sqref>
        </x14:conditionalFormatting>
        <x14:conditionalFormatting xmlns:xm="http://schemas.microsoft.com/office/excel/2006/main">
          <x14:cfRule type="expression" priority="15" id="{ABC8E4E0-66BE-44E4-9DEC-B31C70C8B2C5}">
            <xm:f>'ÁREA MEJORA COMPETENCIAL'!CY10="VER RESULTADOS"</xm:f>
            <x14:dxf>
              <fill>
                <patternFill>
                  <bgColor theme="0" tint="-0.14996795556505021"/>
                </patternFill>
              </fill>
            </x14:dxf>
          </x14:cfRule>
          <xm:sqref>J10:J162</xm:sqref>
        </x14:conditionalFormatting>
        <x14:conditionalFormatting xmlns:xm="http://schemas.microsoft.com/office/excel/2006/main">
          <x14:cfRule type="expression" priority="14" id="{82F1B995-C027-4A64-82C9-B1D2C8D36524}">
            <xm:f>'ÁREA MEJORA COMPETENCIAL'!CY10="VER RESULTADOS"</xm:f>
            <x14:dxf>
              <fill>
                <patternFill>
                  <bgColor theme="0" tint="-0.14996795556505021"/>
                </patternFill>
              </fill>
            </x14:dxf>
          </x14:cfRule>
          <xm:sqref>K10:K162</xm:sqref>
        </x14:conditionalFormatting>
        <x14:conditionalFormatting xmlns:xm="http://schemas.microsoft.com/office/excel/2006/main">
          <x14:cfRule type="expression" priority="13" id="{31C26D4C-D8FC-4D4F-8652-9708DFA18BE6}">
            <xm:f>'ÁREA MEJORA COMPETENCIAL'!CY10="VER RESULTADOS"</xm:f>
            <x14:dxf>
              <fill>
                <patternFill>
                  <bgColor theme="0" tint="-0.14996795556505021"/>
                </patternFill>
              </fill>
            </x14:dxf>
          </x14:cfRule>
          <xm:sqref>L10:L162</xm:sqref>
        </x14:conditionalFormatting>
        <x14:conditionalFormatting xmlns:xm="http://schemas.microsoft.com/office/excel/2006/main">
          <x14:cfRule type="expression" priority="12" id="{8F956BC7-5FA5-4EFA-994D-E9060F18B25C}">
            <xm:f>'ÁREA MEJORA COMPETENCIAL'!CY10="VER RESULTADOS"</xm:f>
            <x14:dxf>
              <fill>
                <patternFill>
                  <bgColor theme="0" tint="-0.14996795556505021"/>
                </patternFill>
              </fill>
            </x14:dxf>
          </x14:cfRule>
          <xm:sqref>M10:M162</xm:sqref>
        </x14:conditionalFormatting>
        <x14:conditionalFormatting xmlns:xm="http://schemas.microsoft.com/office/excel/2006/main">
          <x14:cfRule type="expression" priority="1" id="{C1880949-7330-4CE0-8023-E4A3AA11513A}">
            <xm:f>'ÁREA MEJORA COMPETENCIAL'!CY10="VER RESULTADOS"</xm:f>
            <x14:dxf>
              <font>
                <color theme="0" tint="-0.14996795556505021"/>
              </font>
              <fill>
                <patternFill>
                  <bgColor theme="0" tint="-0.14996795556505021"/>
                </patternFill>
              </fill>
            </x14:dxf>
          </x14:cfRule>
          <xm:sqref>N10:N162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ÁREA MEJORA COMPETENCIAL</vt:lpstr>
      <vt:lpstr>ÁREA ACOMPAÑAMIENTO INT TÉC</vt:lpstr>
      <vt:lpstr>ÁREA COMPLEMENTARIA</vt:lpstr>
      <vt:lpstr>RESULTADOS</vt:lpstr>
    </vt:vector>
  </TitlesOfParts>
  <Company>CARM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BLANCO BAÑOS, GEMA</dc:creator>
  <cp:lastModifiedBy>BLANCO BAÑOS, GEMA</cp:lastModifiedBy>
  <cp:lastPrinted>2026-04-08T11:31:44Z</cp:lastPrinted>
  <dcterms:created xsi:type="dcterms:W3CDTF">2021-04-21T06:21:25Z</dcterms:created>
  <dcterms:modified xsi:type="dcterms:W3CDTF">2026-05-05T09:30:59Z</dcterms:modified>
</cp:coreProperties>
</file>